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2995" windowHeight="9105" firstSheet="15" activeTab="23"/>
  </bookViews>
  <sheets>
    <sheet name="январь 15" sheetId="1" r:id="rId1"/>
    <sheet name="январь_ТП" sheetId="2" r:id="rId2"/>
    <sheet name="февраль15" sheetId="3" r:id="rId3"/>
    <sheet name="февраль_ТП" sheetId="4" r:id="rId4"/>
    <sheet name="март 15" sheetId="5" r:id="rId5"/>
    <sheet name="март_ТП" sheetId="6" r:id="rId6"/>
    <sheet name="апрель 15" sheetId="7" r:id="rId7"/>
    <sheet name="апрель_ТП" sheetId="8" r:id="rId8"/>
    <sheet name="май 15" sheetId="9" r:id="rId9"/>
    <sheet name="май_ТП" sheetId="10" r:id="rId10"/>
    <sheet name="июнь 15" sheetId="11" r:id="rId11"/>
    <sheet name="июнь_ТП" sheetId="12" r:id="rId12"/>
    <sheet name="июль 15" sheetId="13" r:id="rId13"/>
    <sheet name="июль_ТП" sheetId="14" r:id="rId14"/>
    <sheet name="август 15" sheetId="15" r:id="rId15"/>
    <sheet name="август_ТП " sheetId="16" r:id="rId16"/>
    <sheet name="сентябрь 15" sheetId="17" r:id="rId17"/>
    <sheet name="сентябрь_ТП" sheetId="18" r:id="rId18"/>
    <sheet name="октябрь 15" sheetId="19" r:id="rId19"/>
    <sheet name="октябрь_ТП" sheetId="20" r:id="rId20"/>
    <sheet name="ноябрь 15" sheetId="21" r:id="rId21"/>
    <sheet name="ноябрь_ТП" sheetId="22" r:id="rId22"/>
    <sheet name="декабрь 15" sheetId="23" r:id="rId23"/>
    <sheet name="декабрь_ТП" sheetId="24" r:id="rId24"/>
  </sheets>
  <externalReferences>
    <externalReference r:id="rId27"/>
    <externalReference r:id="rId28"/>
    <externalReference r:id="rId29"/>
  </externalReferences>
  <definedNames>
    <definedName name="checkCell_4">'[1]Договоры'!$E$18:$N$20</definedName>
    <definedName name="ExistContracts">'[1]Титульный'!$F$32</definedName>
    <definedName name="fil">'[1]Титульный'!$F$23</definedName>
    <definedName name="FinalConnectedLoad">'[1]Договоры'!$N$18</definedName>
    <definedName name="god">'[1]Титульный'!$F$14</definedName>
    <definedName name="org">'[1]Титульный'!$F$21</definedName>
    <definedName name="prd2_m">'[1]Титульный'!$F$15</definedName>
  </definedNames>
  <calcPr fullCalcOnLoad="1"/>
</workbook>
</file>

<file path=xl/sharedStrings.xml><?xml version="1.0" encoding="utf-8"?>
<sst xmlns="http://schemas.openxmlformats.org/spreadsheetml/2006/main" count="904" uniqueCount="148">
  <si>
    <t>Информация о наличии (отсутствии) технической возможности доступа к регулируемым услугам  и о регистрации и ходе реализации заявок на технологическое присоединение к электрическим сетям</t>
  </si>
  <si>
    <t>ЗАО "Нерюнгринские районные электрические сети"</t>
  </si>
  <si>
    <t>№ п/п</t>
  </si>
  <si>
    <t>Наименование показателя</t>
  </si>
  <si>
    <t xml:space="preserve">Количество </t>
  </si>
  <si>
    <t>Необходимый объем мощности, кВт</t>
  </si>
  <si>
    <t>Мощность по  заключенным договорам, кВт</t>
  </si>
  <si>
    <t>Присоединенная мощность, кВт</t>
  </si>
  <si>
    <t>Объем отказа потребителя от мощности энергопринимающих устройств, кВт</t>
  </si>
  <si>
    <t>Объем свободной для технологического               присоединения потребителей                           трансформаторной мощности, кВт.,                     в том числе:</t>
  </si>
  <si>
    <t>по центрам питания 35 кВ и выше</t>
  </si>
  <si>
    <t>по центрам питания ниже 35 кВ</t>
  </si>
  <si>
    <t>Наличие/Отсутствие возможности доступа</t>
  </si>
  <si>
    <t>1</t>
  </si>
  <si>
    <t>2</t>
  </si>
  <si>
    <t>3</t>
  </si>
  <si>
    <t>4</t>
  </si>
  <si>
    <t>5</t>
  </si>
  <si>
    <t>6</t>
  </si>
  <si>
    <t>10</t>
  </si>
  <si>
    <t>11</t>
  </si>
  <si>
    <t>По состоянию на первое число месяца, факт</t>
  </si>
  <si>
    <t>Поданные заявки, шт.</t>
  </si>
  <si>
    <t>Заключенные договора, шт.</t>
  </si>
  <si>
    <t>Аннулированные заявки, шт.</t>
  </si>
  <si>
    <t>Выданные тех. условия, шт.</t>
  </si>
  <si>
    <t>Выполненные присоединения, шт.</t>
  </si>
  <si>
    <t>7</t>
  </si>
  <si>
    <t>Отказы в выполнении подключения, шт.</t>
  </si>
  <si>
    <t>Информация о заключенных договорах об осуществлении технологического присоединения к электрическим сетям</t>
  </si>
  <si>
    <t>Наименование организации-потребителя</t>
  </si>
  <si>
    <t>Номер договора</t>
  </si>
  <si>
    <t>Дата договора</t>
  </si>
  <si>
    <t>Дата окончания действия договора</t>
  </si>
  <si>
    <t>Стоимость договора с НДС, тыс. руб.</t>
  </si>
  <si>
    <t>Присоединяемая мощность, кВт</t>
  </si>
  <si>
    <t>Величина отказа потребителя от максимальной мощности, кВт *</t>
  </si>
  <si>
    <t>Дата, с которой максимальная мощность потребителя считается сниженной</t>
  </si>
  <si>
    <t>Присоединяемая мощность с учетом снижения мощности потребителя, кВт</t>
  </si>
  <si>
    <t>8</t>
  </si>
  <si>
    <t>9</t>
  </si>
  <si>
    <t>Всего</t>
  </si>
  <si>
    <t>1.1</t>
  </si>
  <si>
    <t>Январь  2015 г.</t>
  </si>
  <si>
    <t>ИП Емельянов А.А.</t>
  </si>
  <si>
    <t>14.12.23-1</t>
  </si>
  <si>
    <t>20.01.2015</t>
  </si>
  <si>
    <t>01.01.2050</t>
  </si>
  <si>
    <t>Февраль  2015 г.</t>
  </si>
  <si>
    <t>ИП Подабонова О.Д.</t>
  </si>
  <si>
    <t>15.02.18.-1</t>
  </si>
  <si>
    <t>Март  2015 г.</t>
  </si>
  <si>
    <t xml:space="preserve">по подстанциям и распределительным пунктам напряжением ниже 35 кВ </t>
  </si>
  <si>
    <t>ВН</t>
  </si>
  <si>
    <t>СН1</t>
  </si>
  <si>
    <t>СН2</t>
  </si>
  <si>
    <t>НН</t>
  </si>
  <si>
    <t>14</t>
  </si>
  <si>
    <t>Михеев В.А.</t>
  </si>
  <si>
    <t>15.02.20.-1</t>
  </si>
  <si>
    <t>16.03.2015</t>
  </si>
  <si>
    <t>Апрель  2015 г.</t>
  </si>
  <si>
    <t>Бобровник Г.Ю.</t>
  </si>
  <si>
    <t>1.2</t>
  </si>
  <si>
    <t>1.3</t>
  </si>
  <si>
    <t>Бахролов М.Т.</t>
  </si>
  <si>
    <t>ООО "Антерпренер"</t>
  </si>
  <si>
    <t>15.03.23-1</t>
  </si>
  <si>
    <t>15.04.08-1</t>
  </si>
  <si>
    <t>15.04.10-2</t>
  </si>
  <si>
    <t>02.04.2015</t>
  </si>
  <si>
    <t>13.04.2015</t>
  </si>
  <si>
    <t>15.04.2015</t>
  </si>
  <si>
    <t>Май  2015 г.</t>
  </si>
  <si>
    <t>ООО "ТСК+"</t>
  </si>
  <si>
    <t>Бондаренка А.А.</t>
  </si>
  <si>
    <t>15.04.21-1</t>
  </si>
  <si>
    <t>15.04.27-1</t>
  </si>
  <si>
    <t>26.05.2015</t>
  </si>
  <si>
    <t>28.05.2016</t>
  </si>
  <si>
    <t>В мае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</si>
  <si>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Июнь  2015 г.</t>
  </si>
  <si>
    <t>ИП Хусаинова Р.Х.</t>
  </si>
  <si>
    <t>04.06.2015</t>
  </si>
  <si>
    <t>В июне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</si>
  <si>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Июль  2015 г.</t>
  </si>
  <si>
    <t>В июле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</si>
  <si>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В апреле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</si>
  <si>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В марте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</si>
  <si>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В феврале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</si>
  <si>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В январе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</si>
  <si>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Август  2015 г.</t>
  </si>
  <si>
    <t>Чернов Г.М.</t>
  </si>
  <si>
    <t>15.08.27-1</t>
  </si>
  <si>
    <t>05.08.2015</t>
  </si>
  <si>
    <t>В августе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</si>
  <si>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ИП Услидинов Н.Х.</t>
  </si>
  <si>
    <t>15.08.10-1</t>
  </si>
  <si>
    <t>10.08.2015</t>
  </si>
  <si>
    <t>Сентябрь  2015 г.</t>
  </si>
  <si>
    <t xml:space="preserve">Марков А.А. </t>
  </si>
  <si>
    <t>15.09.09-1</t>
  </si>
  <si>
    <t>15.09.2015</t>
  </si>
  <si>
    <t>В сентябре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</si>
  <si>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Октябрь  2015 г.</t>
  </si>
  <si>
    <t>Усманов А.В.</t>
  </si>
  <si>
    <t>15.10.07-1</t>
  </si>
  <si>
    <t>В октябре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</si>
  <si>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20.10.2015</t>
  </si>
  <si>
    <t>Ноябрь  2015 г.</t>
  </si>
  <si>
    <t>Ноябрь 2015 г.</t>
  </si>
  <si>
    <t>ПАО "Вымпел Коммуникации"</t>
  </si>
  <si>
    <t>ПАО "Мегафон"</t>
  </si>
  <si>
    <t>15.08.07-1</t>
  </si>
  <si>
    <t>15.08.08-2</t>
  </si>
  <si>
    <t>20.11.2015</t>
  </si>
  <si>
    <t>27.11.2015</t>
  </si>
  <si>
    <t>В ноябре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</si>
  <si>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Декабрь  2015 г.</t>
  </si>
  <si>
    <t>МУ ЦРФ и С крытый стадион "Горняк"</t>
  </si>
  <si>
    <t>ООО "СахаТрейд"</t>
  </si>
  <si>
    <t>15.11.03-1</t>
  </si>
  <si>
    <t>04.12.2015</t>
  </si>
  <si>
    <t>В декабре 2015 года не поступало заявок от лиц, намеревающихся перераспределить максимальную мощность принадлежащих им устройств в пользу иных лиц.</t>
  </si>
  <si>
    <t>15.06.03.-1</t>
  </si>
  <si>
    <t>ООО Цефей</t>
  </si>
  <si>
    <t>15.06.01.-1</t>
  </si>
  <si>
    <t>05.06.2015</t>
  </si>
  <si>
    <t>ООО КАМСС-сервис</t>
  </si>
  <si>
    <t>15.06.04.-1</t>
  </si>
  <si>
    <t>17.06.2015</t>
  </si>
  <si>
    <t>ООО "Алькор-7"</t>
  </si>
  <si>
    <t>15.05.22-1</t>
  </si>
  <si>
    <t>17.07.2015</t>
  </si>
  <si>
    <t>15.05.22-2</t>
  </si>
  <si>
    <t>Губкина Т.А.</t>
  </si>
  <si>
    <t>15.07.01-3</t>
  </si>
  <si>
    <t>15.07.2015</t>
  </si>
  <si>
    <t>1.4</t>
  </si>
  <si>
    <t>Васькова О.А.</t>
  </si>
  <si>
    <t>15.07.01-1</t>
  </si>
  <si>
    <t>1.5</t>
  </si>
  <si>
    <t>ПАО МегаФон</t>
  </si>
  <si>
    <t>15.07.01-2</t>
  </si>
  <si>
    <t>1.6</t>
  </si>
  <si>
    <t>ООО СахаРесурс-Дороги</t>
  </si>
  <si>
    <t>15.07.15-1</t>
  </si>
  <si>
    <t>27.07.2015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</si>
</sst>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"/>
    <numFmt numFmtId="165" formatCode="##\ ##0.00"/>
    <numFmt numFmtId="166" formatCode="###\ ##0.00"/>
    <numFmt numFmtId="167" formatCode="####\ ##0.00"/>
    <numFmt numFmtId="168" formatCode="#,##0.000"/>
    <numFmt numFmtId="169" formatCode="#,##0.0"/>
    <numFmt numFmtId="170" formatCode="#,##0.00&quot;р.&quot;;[Red]#,##0.00&quot;р.&quot;"/>
    <numFmt numFmtId="171" formatCode="#,##0.00;[Red]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9" fontId="4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4" fillId="0" borderId="0" xfId="0" applyFont="1" applyFill="1" applyBorder="1" applyAlignment="1" applyProtection="1">
      <alignment vertical="top"/>
      <protection/>
    </xf>
    <xf numFmtId="0" fontId="3" fillId="0" borderId="0" xfId="53" applyNumberFormat="1" applyFont="1" applyFill="1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vertical="top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10" xfId="57" applyNumberFormat="1" applyFont="1" applyFill="1" applyBorder="1" applyAlignment="1" applyProtection="1">
      <alignment horizontal="center" vertical="center" textRotation="90" wrapText="1"/>
      <protection/>
    </xf>
    <xf numFmtId="0" fontId="56" fillId="0" borderId="0" xfId="0" applyFont="1" applyFill="1" applyBorder="1" applyAlignment="1" applyProtection="1">
      <alignment vertical="top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5" fillId="0" borderId="0" xfId="55" applyFont="1" applyFill="1" applyAlignment="1" applyProtection="1">
      <alignment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vertical="top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left" vertical="center" wrapText="1"/>
      <protection/>
    </xf>
    <xf numFmtId="1" fontId="55" fillId="0" borderId="10" xfId="54" applyNumberFormat="1" applyFont="1" applyFill="1" applyBorder="1" applyAlignment="1" applyProtection="1">
      <alignment horizontal="center" vertical="center"/>
      <protection/>
    </xf>
    <xf numFmtId="164" fontId="55" fillId="0" borderId="10" xfId="54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164" fontId="55" fillId="0" borderId="10" xfId="54" applyNumberFormat="1" applyFont="1" applyFill="1" applyBorder="1" applyAlignment="1" applyProtection="1">
      <alignment horizontal="center" vertical="center"/>
      <protection locked="0"/>
    </xf>
    <xf numFmtId="0" fontId="55" fillId="0" borderId="10" xfId="54" applyNumberFormat="1" applyFont="1" applyFill="1" applyBorder="1" applyAlignment="1" applyProtection="1">
      <alignment horizontal="center" vertical="center"/>
      <protection/>
    </xf>
    <xf numFmtId="0" fontId="8" fillId="0" borderId="0" xfId="55" applyFont="1" applyFill="1" applyBorder="1" applyAlignment="1" applyProtection="1">
      <alignment vertical="center" wrapText="1"/>
      <protection/>
    </xf>
    <xf numFmtId="0" fontId="8" fillId="0" borderId="0" xfId="55" applyFont="1" applyFill="1" applyAlignment="1" applyProtection="1">
      <alignment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1" fontId="55" fillId="0" borderId="10" xfId="54" applyNumberFormat="1" applyFont="1" applyFill="1" applyBorder="1" applyAlignment="1" applyProtection="1">
      <alignment horizontal="center" vertical="center"/>
      <protection locked="0"/>
    </xf>
    <xf numFmtId="4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/>
    </xf>
    <xf numFmtId="0" fontId="55" fillId="0" borderId="0" xfId="0" applyFont="1" applyBorder="1" applyAlignment="1" applyProtection="1">
      <alignment vertical="top"/>
      <protection/>
    </xf>
    <xf numFmtId="0" fontId="10" fillId="33" borderId="0" xfId="53" applyNumberFormat="1" applyFont="1" applyFill="1" applyBorder="1" applyAlignment="1" applyProtection="1">
      <alignment horizontal="center" wrapText="1"/>
      <protection/>
    </xf>
    <xf numFmtId="0" fontId="5" fillId="33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/>
      <protection/>
    </xf>
    <xf numFmtId="49" fontId="12" fillId="0" borderId="10" xfId="52" applyNumberFormat="1" applyFont="1" applyFill="1" applyBorder="1" applyAlignment="1" applyProtection="1">
      <alignment horizontal="center" vertical="center"/>
      <protection/>
    </xf>
    <xf numFmtId="0" fontId="12" fillId="0" borderId="10" xfId="52" applyNumberFormat="1" applyFont="1" applyFill="1" applyBorder="1" applyAlignment="1" applyProtection="1">
      <alignment horizontal="left" vertical="center" wrapText="1"/>
      <protection/>
    </xf>
    <xf numFmtId="0" fontId="12" fillId="0" borderId="10" xfId="52" applyNumberFormat="1" applyFont="1" applyFill="1" applyBorder="1" applyAlignment="1" applyProtection="1">
      <alignment horizontal="center" vertical="center" wrapText="1"/>
      <protection/>
    </xf>
    <xf numFmtId="164" fontId="58" fillId="0" borderId="10" xfId="54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vertical="top"/>
      <protection/>
    </xf>
    <xf numFmtId="0" fontId="3" fillId="0" borderId="0" xfId="56" applyFont="1" applyFill="1" applyAlignment="1" applyProtection="1">
      <alignment vertical="center" wrapText="1"/>
      <protection/>
    </xf>
    <xf numFmtId="49" fontId="13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49" fontId="60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60" fillId="0" borderId="10" xfId="54" applyNumberFormat="1" applyFont="1" applyFill="1" applyBorder="1" applyAlignment="1" applyProtection="1">
      <alignment horizontal="center" vertical="center"/>
      <protection locked="0"/>
    </xf>
    <xf numFmtId="164" fontId="60" fillId="0" borderId="10" xfId="54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168" fontId="60" fillId="0" borderId="10" xfId="54" applyNumberFormat="1" applyFont="1" applyFill="1" applyBorder="1" applyAlignment="1" applyProtection="1">
      <alignment horizontal="center" vertical="center"/>
      <protection locked="0"/>
    </xf>
    <xf numFmtId="168" fontId="58" fillId="0" borderId="10" xfId="54" applyNumberFormat="1" applyFont="1" applyFill="1" applyBorder="1" applyAlignment="1" applyProtection="1">
      <alignment horizontal="center" vertical="center"/>
      <protection/>
    </xf>
    <xf numFmtId="0" fontId="14" fillId="33" borderId="11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2" applyNumberFormat="1" applyFont="1" applyFill="1" applyBorder="1" applyAlignment="1" applyProtection="1">
      <alignment horizontal="center" vertical="center"/>
      <protection/>
    </xf>
    <xf numFmtId="0" fontId="4" fillId="33" borderId="10" xfId="57" applyNumberFormat="1" applyFont="1" applyFill="1" applyBorder="1" applyAlignment="1" applyProtection="1">
      <alignment horizontal="center" vertical="center" wrapText="1"/>
      <protection/>
    </xf>
    <xf numFmtId="4" fontId="58" fillId="0" borderId="10" xfId="54" applyNumberFormat="1" applyFont="1" applyFill="1" applyBorder="1" applyAlignment="1" applyProtection="1">
      <alignment horizontal="center" vertical="center"/>
      <protection/>
    </xf>
    <xf numFmtId="4" fontId="60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54" fillId="0" borderId="0" xfId="53" applyNumberFormat="1" applyFont="1" applyFill="1" applyBorder="1" applyAlignment="1" applyProtection="1">
      <alignment horizontal="center" vertical="top" wrapText="1"/>
      <protection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" fillId="0" borderId="17" xfId="57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57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57" applyNumberFormat="1" applyFont="1" applyFill="1" applyBorder="1" applyAlignment="1" applyProtection="1">
      <alignment horizontal="center" vertical="center" textRotation="90" wrapText="1"/>
      <protection/>
    </xf>
    <xf numFmtId="0" fontId="4" fillId="33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7" xfId="57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49" fontId="5" fillId="0" borderId="13" xfId="52" applyNumberFormat="1" applyFont="1" applyFill="1" applyBorder="1" applyAlignment="1" applyProtection="1">
      <alignment horizontal="center" vertical="center" wrapText="1"/>
      <protection/>
    </xf>
    <xf numFmtId="49" fontId="5" fillId="0" borderId="14" xfId="52" applyNumberFormat="1" applyFont="1" applyFill="1" applyBorder="1" applyAlignment="1" applyProtection="1">
      <alignment horizontal="center" vertical="center" wrapText="1"/>
      <protection/>
    </xf>
    <xf numFmtId="49" fontId="5" fillId="0" borderId="18" xfId="52" applyNumberFormat="1" applyFont="1" applyFill="1" applyBorder="1" applyAlignment="1" applyProtection="1">
      <alignment horizontal="center" vertical="center" wrapText="1"/>
      <protection/>
    </xf>
    <xf numFmtId="49" fontId="5" fillId="0" borderId="19" xfId="52" applyNumberFormat="1" applyFont="1" applyFill="1" applyBorder="1" applyAlignment="1" applyProtection="1">
      <alignment horizontal="center" vertical="center" wrapText="1"/>
      <protection/>
    </xf>
    <xf numFmtId="49" fontId="5" fillId="0" borderId="15" xfId="52" applyNumberFormat="1" applyFont="1" applyFill="1" applyBorder="1" applyAlignment="1" applyProtection="1">
      <alignment horizontal="center" vertical="center" wrapText="1"/>
      <protection/>
    </xf>
    <xf numFmtId="49" fontId="5" fillId="0" borderId="16" xfId="52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_Forma_1" xfId="54"/>
    <cellStyle name="Обычный_Forma_5 2" xfId="55"/>
    <cellStyle name="Обычный_Forma_5_Книга2" xfId="56"/>
    <cellStyle name="Обычный_JKH.OPEN.INFO.PRICE.VO_v4.0(10.02.11)" xfId="57"/>
    <cellStyle name="Обычный_ЖКУ_проект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5"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477375" y="308610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05275" y="30861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6515100" y="307657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95700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13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6515100" y="38957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95700" y="38957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6991350" y="33242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71950" y="33242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515475" y="300990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05275" y="3009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686925" y="32575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05275" y="32575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13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34099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05275" y="3409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316230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05275" y="3162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13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34099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05275" y="3409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13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34099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05275" y="3409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6515100" y="316230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95700" y="3162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6515100" y="307657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95700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_KOLODIN\in\&#1044;&#1083;&#1103;%20&#1044;&#1091;&#1073;&#1080;&#1085;&#1080;&#1085;&#1086;&#1081;\&#1056;&#1072;&#1089;&#1082;&#1088;&#1099;&#1090;&#1080;&#1077;%20&#1080;&#1085;&#1092;&#1086;&#1088;&#1084;&#1072;&#1094;&#1080;&#1080;\2013\EE.OPEN.INFO.MONTH.NET-&#1044;&#1077;&#1082;&#1072;&#1073;&#1088;&#1100;2013(v1.1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_KOLODIN\in\&#1044;&#1083;&#1103;%20&#1044;&#1091;&#1073;&#1080;&#1085;&#1080;&#1085;&#1086;&#1081;\&#1056;&#1072;&#1089;&#1082;&#1088;&#1099;&#1090;&#1080;&#1077;%20&#1080;&#1085;&#1092;&#1086;&#1088;&#1084;&#1072;&#1094;&#1080;&#1080;\2014\EE.OPEN.INFO.MONTH.&#1071;&#1085;&#1074;&#1072;&#1088;&#1100;2014(v1.1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45;&#1048;&#1040;&#1057;\&#1096;&#1072;&#1073;&#1083;&#1086;&#1085;&#1099;%20&#1086;&#1090;&#1087;&#1088;&#1072;&#1074;&#1083;&#1077;&#1085;&#1085;&#1099;&#1077;\EE.OPEN.INFO.MONTH.NET.&#1086;&#1082;&#1090;&#1103;&#1073;&#1088;&#1100;%202014(v1.1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GsAmZgTaN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FZlYfS9My8lYfS9n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CheckCopy"/>
      <sheetName val="modServiceModule"/>
    </sheetNames>
    <sheetDataSet>
      <sheetData sheetId="4">
        <row r="14">
          <cell r="F14">
            <v>2013</v>
          </cell>
        </row>
        <row r="15">
          <cell r="F15" t="str">
            <v>декабрь</v>
          </cell>
        </row>
        <row r="21">
          <cell r="F21" t="str">
            <v>ЗАО "Нерюнгринские РЭС"</v>
          </cell>
        </row>
        <row r="32">
          <cell r="F32" t="str">
            <v>отстутствуют</v>
          </cell>
        </row>
      </sheetData>
      <sheetData sheetId="5">
        <row r="18">
          <cell r="E18" t="str">
            <v>1</v>
          </cell>
          <cell r="F18" t="str">
            <v>Всего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E19" t="str">
            <v>1.1</v>
          </cell>
          <cell r="N19">
            <v>0</v>
          </cell>
        </row>
        <row r="20">
          <cell r="F20" t="str">
            <v>Добавить наименование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JdQ5Kw4jW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LAr8lYfSeR7LxFr8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CheckCopy"/>
      <sheetName val="modServiceModule"/>
    </sheetNames>
    <definedNames>
      <definedName name="modfrmDateChoose.CalendarShow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1" width="7.8515625" style="28" customWidth="1"/>
    <col min="12" max="16384" width="9.140625" style="28" customWidth="1"/>
  </cols>
  <sheetData>
    <row r="1" spans="1:11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1" customFormat="1" ht="15.75" customHeight="1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4" s="3" customFormat="1" ht="15">
      <c r="A4" s="2"/>
      <c r="B4" s="2"/>
      <c r="C4" s="2"/>
      <c r="D4" s="2"/>
    </row>
    <row r="5" spans="1:252" s="9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s="14" customFormat="1" ht="15" customHeight="1">
      <c r="A6" s="10" t="s">
        <v>13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19</v>
      </c>
      <c r="K6" s="10" t="s">
        <v>20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25" customFormat="1" ht="19.5" customHeight="1">
      <c r="A7" s="15" t="s">
        <v>13</v>
      </c>
      <c r="B7" s="16" t="s">
        <v>21</v>
      </c>
      <c r="C7" s="17"/>
      <c r="D7" s="18"/>
      <c r="E7" s="19"/>
      <c r="F7" s="19"/>
      <c r="G7" s="19"/>
      <c r="H7" s="20">
        <v>1000</v>
      </c>
      <c r="I7" s="21">
        <v>0</v>
      </c>
      <c r="J7" s="21">
        <v>0</v>
      </c>
      <c r="K7" s="22" t="str">
        <f>IF(H7&gt;0,"есть","нет")</f>
        <v>есть</v>
      </c>
      <c r="L7" s="3"/>
      <c r="M7" s="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252" s="25" customFormat="1" ht="19.5" customHeight="1">
      <c r="A8" s="15" t="s">
        <v>14</v>
      </c>
      <c r="B8" s="16" t="s">
        <v>22</v>
      </c>
      <c r="C8" s="26">
        <v>1</v>
      </c>
      <c r="D8" s="19">
        <v>560.7</v>
      </c>
      <c r="E8" s="19"/>
      <c r="F8" s="19"/>
      <c r="G8" s="19"/>
      <c r="H8" s="27">
        <f>H7-D8</f>
        <v>439.29999999999995</v>
      </c>
      <c r="I8" s="21">
        <v>0</v>
      </c>
      <c r="J8" s="21">
        <v>0</v>
      </c>
      <c r="K8" s="22" t="str">
        <f aca="true" t="shared" si="0" ref="K8:K13">IF(H8&gt;0,"есть","нет")</f>
        <v>есть</v>
      </c>
      <c r="L8" s="3"/>
      <c r="M8" s="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</row>
    <row r="9" spans="1:252" s="25" customFormat="1" ht="19.5" customHeight="1">
      <c r="A9" s="15" t="s">
        <v>15</v>
      </c>
      <c r="B9" s="16" t="s">
        <v>23</v>
      </c>
      <c r="C9" s="26">
        <v>1</v>
      </c>
      <c r="D9" s="19"/>
      <c r="E9" s="19">
        <v>560.7</v>
      </c>
      <c r="F9" s="19"/>
      <c r="G9" s="19"/>
      <c r="H9" s="27">
        <f>H7-E9</f>
        <v>439.29999999999995</v>
      </c>
      <c r="I9" s="21">
        <v>0</v>
      </c>
      <c r="J9" s="21">
        <v>0</v>
      </c>
      <c r="K9" s="22" t="str">
        <f t="shared" si="0"/>
        <v>есть</v>
      </c>
      <c r="L9" s="3"/>
      <c r="M9" s="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</row>
    <row r="10" spans="1:252" s="25" customFormat="1" ht="19.5" customHeight="1">
      <c r="A10" s="15" t="s">
        <v>16</v>
      </c>
      <c r="B10" s="16" t="s">
        <v>24</v>
      </c>
      <c r="C10" s="26">
        <v>0</v>
      </c>
      <c r="D10" s="19"/>
      <c r="E10" s="19"/>
      <c r="F10" s="19"/>
      <c r="G10" s="19"/>
      <c r="H10" s="27">
        <f>H7-D8+D10</f>
        <v>439.29999999999995</v>
      </c>
      <c r="I10" s="21">
        <v>0</v>
      </c>
      <c r="J10" s="21">
        <v>0</v>
      </c>
      <c r="K10" s="22" t="str">
        <f t="shared" si="0"/>
        <v>есть</v>
      </c>
      <c r="L10" s="3"/>
      <c r="M10" s="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</row>
    <row r="11" spans="1:252" s="25" customFormat="1" ht="19.5" customHeight="1">
      <c r="A11" s="15" t="s">
        <v>17</v>
      </c>
      <c r="B11" s="16" t="s">
        <v>25</v>
      </c>
      <c r="C11" s="26">
        <v>1</v>
      </c>
      <c r="D11" s="19">
        <v>560.7</v>
      </c>
      <c r="E11" s="19"/>
      <c r="F11" s="19"/>
      <c r="G11" s="19"/>
      <c r="H11" s="27">
        <f>H7-D11</f>
        <v>439.29999999999995</v>
      </c>
      <c r="I11" s="21">
        <v>0</v>
      </c>
      <c r="J11" s="21">
        <v>0</v>
      </c>
      <c r="K11" s="22" t="str">
        <f t="shared" si="0"/>
        <v>есть</v>
      </c>
      <c r="L11" s="3"/>
      <c r="M11" s="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</row>
    <row r="12" spans="1:252" s="25" customFormat="1" ht="19.5" customHeight="1">
      <c r="A12" s="15" t="s">
        <v>18</v>
      </c>
      <c r="B12" s="16" t="s">
        <v>26</v>
      </c>
      <c r="C12" s="26">
        <v>0</v>
      </c>
      <c r="D12" s="19"/>
      <c r="E12" s="19"/>
      <c r="F12" s="19"/>
      <c r="G12" s="19"/>
      <c r="H12" s="27">
        <f>H7-F12-G12</f>
        <v>1000</v>
      </c>
      <c r="I12" s="21">
        <v>0</v>
      </c>
      <c r="J12" s="21">
        <v>0</v>
      </c>
      <c r="K12" s="22" t="str">
        <f t="shared" si="0"/>
        <v>есть</v>
      </c>
      <c r="L12" s="3"/>
      <c r="M12" s="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</row>
    <row r="13" spans="1:252" s="25" customFormat="1" ht="19.5" customHeight="1">
      <c r="A13" s="15" t="s">
        <v>27</v>
      </c>
      <c r="B13" s="16" t="s">
        <v>28</v>
      </c>
      <c r="C13" s="26">
        <v>0</v>
      </c>
      <c r="D13" s="19"/>
      <c r="E13" s="19"/>
      <c r="F13" s="19"/>
      <c r="G13" s="19"/>
      <c r="H13" s="27">
        <f>H7-D13</f>
        <v>1000</v>
      </c>
      <c r="I13" s="21">
        <v>0</v>
      </c>
      <c r="J13" s="21">
        <v>0</v>
      </c>
      <c r="K13" s="22" t="str">
        <f t="shared" si="0"/>
        <v>есть</v>
      </c>
      <c r="L13" s="3"/>
      <c r="M13" s="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'январь 15'!#REF!&gt;0</formula>
    </cfRule>
    <cfRule type="expression" priority="2" dxfId="24" stopIfTrue="1">
      <formula>'январь 15'!#REF!=0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H7 I7:J13 D13 D10:D11 D9:E9 F12:G12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2"/>
  <sheetViews>
    <sheetView zoomScalePageLayoutView="0" workbookViewId="0" topLeftCell="A3">
      <selection activeCell="K21" sqref="K21"/>
    </sheetView>
  </sheetViews>
  <sheetFormatPr defaultColWidth="9.140625" defaultRowHeight="15"/>
  <cols>
    <col min="1" max="1" width="9.140625" style="45" customWidth="1"/>
    <col min="2" max="2" width="22.7109375" style="45" customWidth="1"/>
    <col min="3" max="3" width="13.8515625" style="45" customWidth="1"/>
    <col min="4" max="10" width="15.28125" style="45" customWidth="1"/>
    <col min="11" max="16384" width="9.140625" style="45" customWidth="1"/>
  </cols>
  <sheetData>
    <row r="3" spans="1:10" s="29" customFormat="1" ht="19.5" customHeight="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s="1" customFormat="1" ht="15.7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15.75" customHeight="1">
      <c r="A5" s="54" t="s">
        <v>73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  <c r="K8" s="29"/>
      <c r="L8" s="29"/>
    </row>
    <row r="9" spans="1:12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  <c r="K9" s="29"/>
      <c r="L9" s="29"/>
    </row>
    <row r="10" spans="1:12" s="39" customFormat="1" ht="19.5" customHeight="1">
      <c r="A10" s="34" t="s">
        <v>13</v>
      </c>
      <c r="B10" s="35" t="s">
        <v>41</v>
      </c>
      <c r="C10" s="36"/>
      <c r="D10" s="36"/>
      <c r="E10" s="36"/>
      <c r="F10" s="51">
        <f>SUM(F11:F12)</f>
        <v>2840.577</v>
      </c>
      <c r="G10" s="51">
        <f>SUM(G11:G12)</f>
        <v>175</v>
      </c>
      <c r="H10" s="55" t="s">
        <v>80</v>
      </c>
      <c r="I10" s="56"/>
      <c r="J10" s="51">
        <f>SUM(J11:J12)</f>
        <v>175</v>
      </c>
      <c r="K10" s="38"/>
      <c r="L10" s="38"/>
    </row>
    <row r="11" spans="1:12" s="25" customFormat="1" ht="19.5" customHeight="1">
      <c r="A11" s="15" t="s">
        <v>42</v>
      </c>
      <c r="B11" s="40" t="s">
        <v>74</v>
      </c>
      <c r="C11" s="41" t="s">
        <v>76</v>
      </c>
      <c r="D11" s="41" t="s">
        <v>78</v>
      </c>
      <c r="E11" s="42" t="s">
        <v>47</v>
      </c>
      <c r="F11" s="52">
        <v>2840.027</v>
      </c>
      <c r="G11" s="43">
        <v>160</v>
      </c>
      <c r="H11" s="65"/>
      <c r="I11" s="66"/>
      <c r="J11" s="44">
        <f>G11-H11</f>
        <v>160</v>
      </c>
      <c r="K11" s="3"/>
      <c r="L11" s="3"/>
    </row>
    <row r="12" spans="1:12" s="25" customFormat="1" ht="19.5" customHeight="1">
      <c r="A12" s="15" t="s">
        <v>63</v>
      </c>
      <c r="B12" s="40" t="s">
        <v>75</v>
      </c>
      <c r="C12" s="41" t="s">
        <v>77</v>
      </c>
      <c r="D12" s="41" t="s">
        <v>79</v>
      </c>
      <c r="E12" s="42" t="s">
        <v>47</v>
      </c>
      <c r="F12" s="52">
        <v>0.55</v>
      </c>
      <c r="G12" s="43">
        <v>15</v>
      </c>
      <c r="H12" s="57"/>
      <c r="I12" s="58"/>
      <c r="J12" s="44">
        <f>G12-H12</f>
        <v>15</v>
      </c>
      <c r="K12" s="3"/>
      <c r="L12" s="3"/>
    </row>
    <row r="13" s="28" customFormat="1" ht="15"/>
  </sheetData>
  <sheetProtection/>
  <mergeCells count="4">
    <mergeCell ref="A3:J3"/>
    <mergeCell ref="A4:K4"/>
    <mergeCell ref="A5:K5"/>
    <mergeCell ref="H10:I12"/>
  </mergeCells>
  <dataValidations count="4">
    <dataValidation type="decimal" allowBlank="1" showErrorMessage="1" errorTitle="Ошибка" error="Допускается ввод только неотрицательных чисел!" sqref="J10:J12 F10:G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2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 H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4" width="7.8515625" style="28" customWidth="1"/>
    <col min="15" max="16384" width="9.140625" style="28" customWidth="1"/>
  </cols>
  <sheetData>
    <row r="1" spans="1:14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5.75" customHeight="1">
      <c r="A3" s="54" t="s">
        <v>81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" s="3" customFormat="1" ht="15">
      <c r="A4" s="2"/>
      <c r="B4" s="2"/>
      <c r="C4" s="2"/>
      <c r="D4" s="2"/>
    </row>
    <row r="5" spans="1:255" s="9" customFormat="1" ht="119.25" customHeight="1">
      <c r="A5" s="63" t="s">
        <v>2</v>
      </c>
      <c r="B5" s="63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62" t="s">
        <v>52</v>
      </c>
      <c r="K5" s="62"/>
      <c r="L5" s="62"/>
      <c r="M5" s="62"/>
      <c r="N5" s="61" t="s">
        <v>12</v>
      </c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21.75" customHeight="1">
      <c r="A6" s="64"/>
      <c r="B6" s="64"/>
      <c r="C6" s="60"/>
      <c r="D6" s="60"/>
      <c r="E6" s="60"/>
      <c r="F6" s="60"/>
      <c r="G6" s="60"/>
      <c r="H6" s="60"/>
      <c r="I6" s="60"/>
      <c r="J6" s="50" t="s">
        <v>53</v>
      </c>
      <c r="K6" s="50" t="s">
        <v>54</v>
      </c>
      <c r="L6" s="50" t="s">
        <v>55</v>
      </c>
      <c r="M6" s="50" t="s">
        <v>56</v>
      </c>
      <c r="N6" s="61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4" customFormat="1" ht="1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tr">
        <f>IF(F7="","5","7")</f>
        <v>7</v>
      </c>
      <c r="H7" s="10">
        <f>G7+1</f>
        <v>8</v>
      </c>
      <c r="I7" s="10">
        <f>H7+1</f>
        <v>9</v>
      </c>
      <c r="J7" s="48">
        <v>10</v>
      </c>
      <c r="K7" s="48">
        <v>11</v>
      </c>
      <c r="L7" s="48">
        <v>12</v>
      </c>
      <c r="M7" s="48">
        <v>13</v>
      </c>
      <c r="N7" s="49" t="s">
        <v>57</v>
      </c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5" customFormat="1" ht="19.5" customHeight="1">
      <c r="A8" s="15" t="s">
        <v>13</v>
      </c>
      <c r="B8" s="16" t="s">
        <v>21</v>
      </c>
      <c r="C8" s="17"/>
      <c r="D8" s="18"/>
      <c r="E8" s="19"/>
      <c r="F8" s="19"/>
      <c r="G8" s="19"/>
      <c r="H8" s="20">
        <f>J8+K8+L8+M8</f>
        <v>2000</v>
      </c>
      <c r="I8" s="21">
        <v>0</v>
      </c>
      <c r="J8" s="21">
        <v>0</v>
      </c>
      <c r="K8" s="21">
        <v>0</v>
      </c>
      <c r="L8" s="21">
        <v>1000</v>
      </c>
      <c r="M8" s="21">
        <v>1000</v>
      </c>
      <c r="N8" s="22" t="str">
        <f>IF(H8&gt;0,"есть","нет")</f>
        <v>есть</v>
      </c>
      <c r="O8" s="3"/>
      <c r="P8" s="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19.5" customHeight="1">
      <c r="A9" s="15" t="s">
        <v>14</v>
      </c>
      <c r="B9" s="16" t="s">
        <v>22</v>
      </c>
      <c r="C9" s="26">
        <v>3</v>
      </c>
      <c r="D9" s="19">
        <v>135</v>
      </c>
      <c r="E9" s="19"/>
      <c r="F9" s="19"/>
      <c r="G9" s="19"/>
      <c r="H9" s="20">
        <v>1865</v>
      </c>
      <c r="I9" s="21">
        <v>0</v>
      </c>
      <c r="J9" s="21">
        <v>0</v>
      </c>
      <c r="K9" s="21">
        <v>0</v>
      </c>
      <c r="L9" s="21">
        <v>0</v>
      </c>
      <c r="M9" s="21">
        <v>865</v>
      </c>
      <c r="N9" s="22" t="str">
        <f aca="true" t="shared" si="0" ref="N9:N14">IF(H9&gt;0,"есть","нет")</f>
        <v>есть</v>
      </c>
      <c r="O9" s="3"/>
      <c r="P9" s="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19.5" customHeight="1">
      <c r="A10" s="15" t="s">
        <v>15</v>
      </c>
      <c r="B10" s="16" t="s">
        <v>23</v>
      </c>
      <c r="C10" s="26">
        <v>3</v>
      </c>
      <c r="D10" s="19"/>
      <c r="E10" s="19">
        <v>135</v>
      </c>
      <c r="F10" s="19"/>
      <c r="G10" s="19"/>
      <c r="H10" s="20">
        <v>1865</v>
      </c>
      <c r="I10" s="21">
        <v>0</v>
      </c>
      <c r="J10" s="21">
        <v>0</v>
      </c>
      <c r="K10" s="21">
        <v>0</v>
      </c>
      <c r="L10" s="21">
        <v>0</v>
      </c>
      <c r="M10" s="21">
        <v>865</v>
      </c>
      <c r="N10" s="22" t="str">
        <f t="shared" si="0"/>
        <v>есть</v>
      </c>
      <c r="O10" s="3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19.5" customHeight="1">
      <c r="A11" s="15" t="s">
        <v>16</v>
      </c>
      <c r="B11" s="16" t="s">
        <v>24</v>
      </c>
      <c r="C11" s="26">
        <v>0</v>
      </c>
      <c r="D11" s="19"/>
      <c r="E11" s="19"/>
      <c r="F11" s="19"/>
      <c r="G11" s="19"/>
      <c r="H11" s="20">
        <v>1865</v>
      </c>
      <c r="I11" s="21">
        <v>0</v>
      </c>
      <c r="J11" s="21">
        <v>0</v>
      </c>
      <c r="K11" s="21">
        <v>0</v>
      </c>
      <c r="L11" s="21">
        <v>0</v>
      </c>
      <c r="M11" s="21">
        <v>865</v>
      </c>
      <c r="N11" s="22" t="str">
        <f t="shared" si="0"/>
        <v>есть</v>
      </c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19.5" customHeight="1">
      <c r="A12" s="15" t="s">
        <v>17</v>
      </c>
      <c r="B12" s="16" t="s">
        <v>25</v>
      </c>
      <c r="C12" s="26">
        <v>3</v>
      </c>
      <c r="D12" s="19">
        <v>135</v>
      </c>
      <c r="E12" s="19"/>
      <c r="F12" s="19"/>
      <c r="G12" s="19"/>
      <c r="H12" s="20">
        <v>1865</v>
      </c>
      <c r="I12" s="21">
        <v>0</v>
      </c>
      <c r="J12" s="21">
        <v>0</v>
      </c>
      <c r="K12" s="21">
        <v>0</v>
      </c>
      <c r="L12" s="21">
        <v>0</v>
      </c>
      <c r="M12" s="21">
        <v>865</v>
      </c>
      <c r="N12" s="22" t="str">
        <f t="shared" si="0"/>
        <v>есть</v>
      </c>
      <c r="O12" s="3"/>
      <c r="P12" s="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19.5" customHeight="1">
      <c r="A13" s="15" t="s">
        <v>18</v>
      </c>
      <c r="B13" s="16" t="s">
        <v>26</v>
      </c>
      <c r="C13" s="26">
        <v>3</v>
      </c>
      <c r="D13" s="19"/>
      <c r="E13" s="19"/>
      <c r="F13" s="19">
        <v>135</v>
      </c>
      <c r="G13" s="19"/>
      <c r="H13" s="20">
        <v>1865</v>
      </c>
      <c r="I13" s="21">
        <v>0</v>
      </c>
      <c r="J13" s="21">
        <v>0</v>
      </c>
      <c r="K13" s="21">
        <v>0</v>
      </c>
      <c r="L13" s="21">
        <v>0</v>
      </c>
      <c r="M13" s="21">
        <v>865</v>
      </c>
      <c r="N13" s="22" t="str">
        <f t="shared" si="0"/>
        <v>есть</v>
      </c>
      <c r="O13" s="3"/>
      <c r="P13" s="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19.5" customHeight="1">
      <c r="A14" s="15" t="s">
        <v>27</v>
      </c>
      <c r="B14" s="16" t="s">
        <v>28</v>
      </c>
      <c r="C14" s="26">
        <v>0</v>
      </c>
      <c r="D14" s="19"/>
      <c r="E14" s="19"/>
      <c r="F14" s="19"/>
      <c r="G14" s="19"/>
      <c r="H14" s="20">
        <v>2000</v>
      </c>
      <c r="I14" s="21">
        <v>0</v>
      </c>
      <c r="J14" s="21">
        <v>0</v>
      </c>
      <c r="K14" s="21">
        <v>0</v>
      </c>
      <c r="L14" s="21">
        <v>0</v>
      </c>
      <c r="M14" s="21">
        <v>1000</v>
      </c>
      <c r="N14" s="22" t="str">
        <f t="shared" si="0"/>
        <v>есть</v>
      </c>
      <c r="O14" s="3"/>
      <c r="P14" s="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</sheetData>
  <sheetProtection/>
  <mergeCells count="14"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</mergeCells>
  <conditionalFormatting sqref="D8">
    <cfRule type="expression" priority="1" dxfId="1" stopIfTrue="1">
      <formula>'июнь 15'!#REF!&gt;0</formula>
    </cfRule>
    <cfRule type="expression" priority="2" dxfId="24" stopIfTrue="1">
      <formula>'июнь 15'!#REF!=0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C8:C14 E8:E9 E11:E14 F14:G14 D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D14 D11:D12 D10:E10 H8:M14 F13:G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3">
      <selection activeCell="E21" sqref="E21"/>
    </sheetView>
  </sheetViews>
  <sheetFormatPr defaultColWidth="9.140625" defaultRowHeight="15"/>
  <cols>
    <col min="1" max="1" width="9.140625" style="45" customWidth="1"/>
    <col min="2" max="2" width="22.7109375" style="45" customWidth="1"/>
    <col min="3" max="3" width="13.8515625" style="45" customWidth="1"/>
    <col min="4" max="10" width="15.28125" style="45" customWidth="1"/>
    <col min="11" max="16384" width="9.140625" style="45" customWidth="1"/>
  </cols>
  <sheetData>
    <row r="3" spans="1:10" s="29" customFormat="1" ht="19.5" customHeight="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s="1" customFormat="1" ht="15.7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15.75" customHeight="1">
      <c r="A5" s="54" t="s">
        <v>81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  <c r="K8" s="29"/>
      <c r="L8" s="29"/>
    </row>
    <row r="9" spans="1:12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  <c r="K9" s="29"/>
      <c r="L9" s="29"/>
    </row>
    <row r="10" spans="1:12" s="39" customFormat="1" ht="19.5" customHeight="1">
      <c r="A10" s="34" t="s">
        <v>13</v>
      </c>
      <c r="B10" s="35" t="s">
        <v>41</v>
      </c>
      <c r="C10" s="36"/>
      <c r="D10" s="36"/>
      <c r="E10" s="36"/>
      <c r="F10" s="51">
        <f>SUM(F11:F13)</f>
        <v>6781.4</v>
      </c>
      <c r="G10" s="51">
        <f>SUM(G11:G13)</f>
        <v>135</v>
      </c>
      <c r="H10" s="67" t="s">
        <v>84</v>
      </c>
      <c r="I10" s="68"/>
      <c r="J10" s="51">
        <f>SUM(J11:J13)</f>
        <v>135</v>
      </c>
      <c r="K10" s="38"/>
      <c r="L10" s="38"/>
    </row>
    <row r="11" spans="1:12" s="25" customFormat="1" ht="19.5" customHeight="1">
      <c r="A11" s="15" t="s">
        <v>42</v>
      </c>
      <c r="B11" s="40" t="s">
        <v>82</v>
      </c>
      <c r="C11" s="41" t="s">
        <v>124</v>
      </c>
      <c r="D11" s="41" t="s">
        <v>83</v>
      </c>
      <c r="E11" s="42" t="s">
        <v>47</v>
      </c>
      <c r="F11" s="52">
        <v>2762.79</v>
      </c>
      <c r="G11" s="43">
        <v>55</v>
      </c>
      <c r="H11" s="69"/>
      <c r="I11" s="70"/>
      <c r="J11" s="44">
        <f>G11-H11</f>
        <v>55</v>
      </c>
      <c r="K11" s="3"/>
      <c r="L11" s="3"/>
    </row>
    <row r="12" spans="1:12" s="25" customFormat="1" ht="19.5" customHeight="1">
      <c r="A12" s="15" t="s">
        <v>63</v>
      </c>
      <c r="B12" s="40" t="s">
        <v>125</v>
      </c>
      <c r="C12" s="41" t="s">
        <v>126</v>
      </c>
      <c r="D12" s="41" t="s">
        <v>127</v>
      </c>
      <c r="E12" s="42" t="s">
        <v>47</v>
      </c>
      <c r="F12" s="52">
        <v>753.49</v>
      </c>
      <c r="G12" s="43">
        <v>15</v>
      </c>
      <c r="H12" s="69"/>
      <c r="I12" s="70"/>
      <c r="J12" s="44">
        <f>G12-H12</f>
        <v>15</v>
      </c>
      <c r="K12" s="3"/>
      <c r="L12" s="3"/>
    </row>
    <row r="13" spans="1:12" s="25" customFormat="1" ht="19.5" customHeight="1">
      <c r="A13" s="15" t="s">
        <v>64</v>
      </c>
      <c r="B13" s="40" t="s">
        <v>128</v>
      </c>
      <c r="C13" s="41" t="s">
        <v>129</v>
      </c>
      <c r="D13" s="41" t="s">
        <v>130</v>
      </c>
      <c r="E13" s="42" t="s">
        <v>47</v>
      </c>
      <c r="F13" s="52">
        <v>3265.12</v>
      </c>
      <c r="G13" s="43">
        <v>65</v>
      </c>
      <c r="H13" s="71"/>
      <c r="I13" s="72"/>
      <c r="J13" s="44">
        <f>G13-H13</f>
        <v>65</v>
      </c>
      <c r="K13" s="3"/>
      <c r="L13" s="3"/>
    </row>
    <row r="14" s="28" customFormat="1" ht="19.5" customHeight="1"/>
  </sheetData>
  <sheetProtection/>
  <mergeCells count="4">
    <mergeCell ref="A3:J3"/>
    <mergeCell ref="A4:K4"/>
    <mergeCell ref="A5:K5"/>
    <mergeCell ref="H10:I13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3"/>
    <dataValidation type="whole" allowBlank="1" showInputMessage="1" showErrorMessage="1" errorTitle="Внимание" error="Допускается ввод только целых не отрицательных чисел!" sqref="C10:E10 H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3">
      <formula1>900</formula1>
    </dataValidation>
    <dataValidation type="decimal" allowBlank="1" showErrorMessage="1" errorTitle="Ошибка" error="Допускается ввод только неотрицательных чисел!" sqref="J10:J13 F10:G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3" width="7.8515625" style="28" customWidth="1"/>
    <col min="14" max="14" width="10.57421875" style="28" customWidth="1"/>
    <col min="15" max="16384" width="9.140625" style="28" customWidth="1"/>
  </cols>
  <sheetData>
    <row r="1" spans="1:14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5.75" customHeight="1">
      <c r="A3" s="54" t="s">
        <v>85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" s="3" customFormat="1" ht="15">
      <c r="A4" s="2"/>
      <c r="B4" s="2"/>
      <c r="C4" s="2"/>
      <c r="D4" s="2"/>
    </row>
    <row r="5" spans="1:255" s="9" customFormat="1" ht="119.25" customHeight="1">
      <c r="A5" s="63" t="s">
        <v>2</v>
      </c>
      <c r="B5" s="63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62" t="s">
        <v>52</v>
      </c>
      <c r="K5" s="62"/>
      <c r="L5" s="62"/>
      <c r="M5" s="62"/>
      <c r="N5" s="61" t="s">
        <v>12</v>
      </c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21.75" customHeight="1">
      <c r="A6" s="64"/>
      <c r="B6" s="64"/>
      <c r="C6" s="60"/>
      <c r="D6" s="60"/>
      <c r="E6" s="60"/>
      <c r="F6" s="60"/>
      <c r="G6" s="60"/>
      <c r="H6" s="60"/>
      <c r="I6" s="60"/>
      <c r="J6" s="50" t="s">
        <v>53</v>
      </c>
      <c r="K6" s="50" t="s">
        <v>54</v>
      </c>
      <c r="L6" s="50" t="s">
        <v>55</v>
      </c>
      <c r="M6" s="50" t="s">
        <v>56</v>
      </c>
      <c r="N6" s="61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4" customFormat="1" ht="1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tr">
        <f>IF(F7="","5","7")</f>
        <v>7</v>
      </c>
      <c r="H7" s="10">
        <f>G7+1</f>
        <v>8</v>
      </c>
      <c r="I7" s="10">
        <f>H7+1</f>
        <v>9</v>
      </c>
      <c r="J7" s="48">
        <v>10</v>
      </c>
      <c r="K7" s="48">
        <v>11</v>
      </c>
      <c r="L7" s="48">
        <v>12</v>
      </c>
      <c r="M7" s="48">
        <v>13</v>
      </c>
      <c r="N7" s="49" t="s">
        <v>57</v>
      </c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5" customFormat="1" ht="19.5" customHeight="1">
      <c r="A8" s="15" t="s">
        <v>13</v>
      </c>
      <c r="B8" s="16" t="s">
        <v>21</v>
      </c>
      <c r="C8" s="17"/>
      <c r="D8" s="18"/>
      <c r="E8" s="19"/>
      <c r="F8" s="19"/>
      <c r="G8" s="19"/>
      <c r="H8" s="20">
        <f>J8+K8+L8+M8</f>
        <v>2000</v>
      </c>
      <c r="I8" s="21">
        <v>0</v>
      </c>
      <c r="J8" s="21">
        <v>0</v>
      </c>
      <c r="K8" s="21">
        <v>0</v>
      </c>
      <c r="L8" s="21">
        <v>1000</v>
      </c>
      <c r="M8" s="21">
        <v>1000</v>
      </c>
      <c r="N8" s="22" t="str">
        <f>IF(H8&gt;0,"есть","нет")</f>
        <v>есть</v>
      </c>
      <c r="O8" s="3"/>
      <c r="P8" s="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19.5" customHeight="1">
      <c r="A9" s="15" t="s">
        <v>14</v>
      </c>
      <c r="B9" s="16" t="s">
        <v>22</v>
      </c>
      <c r="C9" s="26">
        <v>6</v>
      </c>
      <c r="D9" s="19">
        <v>992</v>
      </c>
      <c r="E9" s="19"/>
      <c r="F9" s="19"/>
      <c r="G9" s="19"/>
      <c r="H9" s="20">
        <f>H8-D9</f>
        <v>1008</v>
      </c>
      <c r="I9" s="21">
        <v>0</v>
      </c>
      <c r="J9" s="21">
        <v>0</v>
      </c>
      <c r="K9" s="21">
        <v>0</v>
      </c>
      <c r="L9" s="21">
        <v>0</v>
      </c>
      <c r="M9" s="21">
        <f>H9-M8</f>
        <v>8</v>
      </c>
      <c r="N9" s="22" t="str">
        <f aca="true" t="shared" si="0" ref="N9:N14">IF(H9&gt;0,"есть","нет")</f>
        <v>есть</v>
      </c>
      <c r="O9" s="3"/>
      <c r="P9" s="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19.5" customHeight="1">
      <c r="A10" s="15" t="s">
        <v>15</v>
      </c>
      <c r="B10" s="16" t="s">
        <v>23</v>
      </c>
      <c r="C10" s="26">
        <v>6</v>
      </c>
      <c r="D10" s="19"/>
      <c r="E10" s="19">
        <v>992</v>
      </c>
      <c r="F10" s="19"/>
      <c r="G10" s="19"/>
      <c r="H10" s="20">
        <f>H8-E10</f>
        <v>1008</v>
      </c>
      <c r="I10" s="21">
        <v>0</v>
      </c>
      <c r="J10" s="21">
        <v>0</v>
      </c>
      <c r="K10" s="21">
        <v>0</v>
      </c>
      <c r="L10" s="21">
        <v>0</v>
      </c>
      <c r="M10" s="21">
        <f>H10-M8</f>
        <v>8</v>
      </c>
      <c r="N10" s="22" t="str">
        <f t="shared" si="0"/>
        <v>есть</v>
      </c>
      <c r="O10" s="3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19.5" customHeight="1">
      <c r="A11" s="15" t="s">
        <v>16</v>
      </c>
      <c r="B11" s="16" t="s">
        <v>24</v>
      </c>
      <c r="C11" s="26">
        <v>0</v>
      </c>
      <c r="D11" s="19"/>
      <c r="E11" s="19"/>
      <c r="F11" s="19"/>
      <c r="G11" s="19"/>
      <c r="H11" s="20">
        <f>H10</f>
        <v>1008</v>
      </c>
      <c r="I11" s="21">
        <v>0</v>
      </c>
      <c r="J11" s="21">
        <v>0</v>
      </c>
      <c r="K11" s="21">
        <v>0</v>
      </c>
      <c r="L11" s="21">
        <v>0</v>
      </c>
      <c r="M11" s="21">
        <f>M10</f>
        <v>8</v>
      </c>
      <c r="N11" s="22" t="str">
        <f t="shared" si="0"/>
        <v>есть</v>
      </c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19.5" customHeight="1">
      <c r="A12" s="15" t="s">
        <v>17</v>
      </c>
      <c r="B12" s="16" t="s">
        <v>25</v>
      </c>
      <c r="C12" s="26">
        <v>6</v>
      </c>
      <c r="D12" s="19">
        <v>992</v>
      </c>
      <c r="E12" s="19"/>
      <c r="F12" s="19"/>
      <c r="G12" s="19"/>
      <c r="H12" s="20">
        <f>H8-D12</f>
        <v>1008</v>
      </c>
      <c r="I12" s="21">
        <v>0</v>
      </c>
      <c r="J12" s="21">
        <v>0</v>
      </c>
      <c r="K12" s="21">
        <v>0</v>
      </c>
      <c r="L12" s="21">
        <v>0</v>
      </c>
      <c r="M12" s="21">
        <f>H12-M8</f>
        <v>8</v>
      </c>
      <c r="N12" s="22" t="str">
        <f t="shared" si="0"/>
        <v>есть</v>
      </c>
      <c r="O12" s="3"/>
      <c r="P12" s="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19.5" customHeight="1">
      <c r="A13" s="15" t="s">
        <v>18</v>
      </c>
      <c r="B13" s="16" t="s">
        <v>26</v>
      </c>
      <c r="C13" s="26">
        <v>3</v>
      </c>
      <c r="D13" s="19"/>
      <c r="E13" s="19"/>
      <c r="F13" s="19">
        <v>35</v>
      </c>
      <c r="G13" s="19"/>
      <c r="H13" s="20">
        <f>H8-F13</f>
        <v>1965</v>
      </c>
      <c r="I13" s="21">
        <v>0</v>
      </c>
      <c r="J13" s="21">
        <v>0</v>
      </c>
      <c r="K13" s="21">
        <v>0</v>
      </c>
      <c r="L13" s="21">
        <v>0</v>
      </c>
      <c r="M13" s="21">
        <f>H13-M8</f>
        <v>965</v>
      </c>
      <c r="N13" s="22" t="str">
        <f t="shared" si="0"/>
        <v>есть</v>
      </c>
      <c r="O13" s="3"/>
      <c r="P13" s="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19.5" customHeight="1">
      <c r="A14" s="15" t="s">
        <v>27</v>
      </c>
      <c r="B14" s="16" t="s">
        <v>28</v>
      </c>
      <c r="C14" s="26">
        <v>0</v>
      </c>
      <c r="D14" s="19"/>
      <c r="E14" s="19"/>
      <c r="F14" s="19"/>
      <c r="G14" s="19"/>
      <c r="H14" s="20">
        <f>H8</f>
        <v>2000</v>
      </c>
      <c r="I14" s="21">
        <v>0</v>
      </c>
      <c r="J14" s="21">
        <v>0</v>
      </c>
      <c r="K14" s="21">
        <v>0</v>
      </c>
      <c r="L14" s="21">
        <v>0</v>
      </c>
      <c r="M14" s="21">
        <f>M8</f>
        <v>1000</v>
      </c>
      <c r="N14" s="22" t="str">
        <f t="shared" si="0"/>
        <v>есть</v>
      </c>
      <c r="O14" s="3"/>
      <c r="P14" s="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</sheetData>
  <sheetProtection/>
  <mergeCells count="14"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D8">
    <cfRule type="expression" priority="1" dxfId="1" stopIfTrue="1">
      <formula>'июль 15'!#REF!&gt;0</formula>
    </cfRule>
    <cfRule type="expression" priority="2" dxfId="24" stopIfTrue="1">
      <formula>'июль 15'!#REF!=0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D14 D11:D12 D10:E10 H8:M14 F13:G13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C8:C14 E8:E9 E11:E14 F14:G14 D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16"/>
  <sheetViews>
    <sheetView zoomScalePageLayoutView="0" workbookViewId="0" topLeftCell="A3">
      <selection activeCell="A10" sqref="A10:IV16"/>
    </sheetView>
  </sheetViews>
  <sheetFormatPr defaultColWidth="9.140625" defaultRowHeight="15"/>
  <cols>
    <col min="1" max="1" width="9.140625" style="45" customWidth="1"/>
    <col min="2" max="2" width="22.7109375" style="45" customWidth="1"/>
    <col min="3" max="3" width="13.8515625" style="45" customWidth="1"/>
    <col min="4" max="10" width="15.28125" style="45" customWidth="1"/>
    <col min="11" max="16384" width="9.140625" style="45" customWidth="1"/>
  </cols>
  <sheetData>
    <row r="3" spans="1:10" s="29" customFormat="1" ht="19.5" customHeight="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s="1" customFormat="1" ht="15.7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15.75" customHeight="1">
      <c r="A5" s="54" t="s">
        <v>85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  <c r="K8" s="29"/>
      <c r="L8" s="29"/>
    </row>
    <row r="9" spans="1:12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  <c r="K9" s="29"/>
      <c r="L9" s="29"/>
    </row>
    <row r="10" spans="1:12" s="39" customFormat="1" ht="19.5" customHeight="1">
      <c r="A10" s="34" t="s">
        <v>13</v>
      </c>
      <c r="B10" s="35" t="s">
        <v>41</v>
      </c>
      <c r="C10" s="36"/>
      <c r="D10" s="36"/>
      <c r="E10" s="36"/>
      <c r="F10" s="51">
        <f>SUM(F11:F16)</f>
        <v>9601.440249999998</v>
      </c>
      <c r="G10" s="51">
        <f>SUM(G11:G16)</f>
        <v>992</v>
      </c>
      <c r="H10" s="55" t="s">
        <v>86</v>
      </c>
      <c r="I10" s="56"/>
      <c r="J10" s="51">
        <f>SUM(J11:J16)</f>
        <v>992</v>
      </c>
      <c r="K10" s="38"/>
      <c r="L10" s="38"/>
    </row>
    <row r="11" spans="1:12" s="25" customFormat="1" ht="19.5" customHeight="1">
      <c r="A11" s="15" t="s">
        <v>42</v>
      </c>
      <c r="B11" s="40" t="s">
        <v>131</v>
      </c>
      <c r="C11" s="41" t="s">
        <v>132</v>
      </c>
      <c r="D11" s="41" t="s">
        <v>133</v>
      </c>
      <c r="E11" s="42" t="s">
        <v>47</v>
      </c>
      <c r="F11" s="52">
        <f>7346627.28/1000</f>
        <v>7346.627280000001</v>
      </c>
      <c r="G11" s="43">
        <v>645</v>
      </c>
      <c r="H11" s="65"/>
      <c r="I11" s="66"/>
      <c r="J11" s="44">
        <f aca="true" t="shared" si="0" ref="J11:J16">G11-H11</f>
        <v>645</v>
      </c>
      <c r="K11" s="3"/>
      <c r="L11" s="3"/>
    </row>
    <row r="12" spans="1:12" s="25" customFormat="1" ht="19.5" customHeight="1">
      <c r="A12" s="15" t="s">
        <v>63</v>
      </c>
      <c r="B12" s="40" t="s">
        <v>131</v>
      </c>
      <c r="C12" s="41" t="s">
        <v>134</v>
      </c>
      <c r="D12" s="41" t="s">
        <v>133</v>
      </c>
      <c r="E12" s="42" t="s">
        <v>47</v>
      </c>
      <c r="F12" s="52">
        <f>1482911.95/1000</f>
        <v>1482.91195</v>
      </c>
      <c r="G12" s="43">
        <v>162</v>
      </c>
      <c r="H12" s="65"/>
      <c r="I12" s="66"/>
      <c r="J12" s="44">
        <f t="shared" si="0"/>
        <v>162</v>
      </c>
      <c r="K12" s="3"/>
      <c r="L12" s="3"/>
    </row>
    <row r="13" spans="1:12" s="25" customFormat="1" ht="19.5" customHeight="1">
      <c r="A13" s="15" t="s">
        <v>64</v>
      </c>
      <c r="B13" s="40" t="s">
        <v>135</v>
      </c>
      <c r="C13" s="41" t="s">
        <v>136</v>
      </c>
      <c r="D13" s="41" t="s">
        <v>137</v>
      </c>
      <c r="E13" s="42" t="s">
        <v>47</v>
      </c>
      <c r="F13" s="52">
        <f>550/1000</f>
        <v>0.55</v>
      </c>
      <c r="G13" s="43">
        <v>10</v>
      </c>
      <c r="H13" s="65"/>
      <c r="I13" s="66"/>
      <c r="J13" s="44">
        <f t="shared" si="0"/>
        <v>10</v>
      </c>
      <c r="K13" s="3"/>
      <c r="L13" s="3"/>
    </row>
    <row r="14" spans="1:12" s="25" customFormat="1" ht="19.5" customHeight="1">
      <c r="A14" s="15" t="s">
        <v>138</v>
      </c>
      <c r="B14" s="40" t="s">
        <v>139</v>
      </c>
      <c r="C14" s="41" t="s">
        <v>140</v>
      </c>
      <c r="D14" s="41" t="s">
        <v>137</v>
      </c>
      <c r="E14" s="42" t="s">
        <v>47</v>
      </c>
      <c r="F14" s="52">
        <f>550/1000</f>
        <v>0.55</v>
      </c>
      <c r="G14" s="43">
        <v>15</v>
      </c>
      <c r="H14" s="65"/>
      <c r="I14" s="66"/>
      <c r="J14" s="44">
        <f t="shared" si="0"/>
        <v>15</v>
      </c>
      <c r="K14" s="3"/>
      <c r="L14" s="3"/>
    </row>
    <row r="15" spans="1:12" s="25" customFormat="1" ht="19.5" customHeight="1">
      <c r="A15" s="15" t="s">
        <v>141</v>
      </c>
      <c r="B15" s="40" t="s">
        <v>142</v>
      </c>
      <c r="C15" s="41" t="s">
        <v>143</v>
      </c>
      <c r="D15" s="41" t="s">
        <v>137</v>
      </c>
      <c r="E15" s="42" t="s">
        <v>47</v>
      </c>
      <c r="F15" s="52">
        <f>502.33/1000</f>
        <v>0.5023299999999999</v>
      </c>
      <c r="G15" s="43">
        <v>10</v>
      </c>
      <c r="H15" s="65"/>
      <c r="I15" s="66"/>
      <c r="J15" s="44">
        <f t="shared" si="0"/>
        <v>10</v>
      </c>
      <c r="K15" s="3"/>
      <c r="L15" s="3"/>
    </row>
    <row r="16" spans="1:12" s="25" customFormat="1" ht="19.5" customHeight="1">
      <c r="A16" s="15" t="s">
        <v>144</v>
      </c>
      <c r="B16" s="40" t="s">
        <v>145</v>
      </c>
      <c r="C16" s="41" t="s">
        <v>146</v>
      </c>
      <c r="D16" s="41" t="s">
        <v>147</v>
      </c>
      <c r="E16" s="42" t="s">
        <v>47</v>
      </c>
      <c r="F16" s="52">
        <f>770298.69/1000</f>
        <v>770.29869</v>
      </c>
      <c r="G16" s="43">
        <v>150</v>
      </c>
      <c r="H16" s="57"/>
      <c r="I16" s="58"/>
      <c r="J16" s="44">
        <f t="shared" si="0"/>
        <v>150</v>
      </c>
      <c r="K16" s="3"/>
      <c r="L16" s="3"/>
    </row>
    <row r="21" ht="15" customHeight="1"/>
  </sheetData>
  <sheetProtection/>
  <mergeCells count="4">
    <mergeCell ref="A3:J3"/>
    <mergeCell ref="A4:K4"/>
    <mergeCell ref="A5:K5"/>
    <mergeCell ref="H10:I16"/>
  </mergeCells>
  <dataValidations count="4">
    <dataValidation type="decimal" allowBlank="1" showErrorMessage="1" errorTitle="Ошибка" error="Допускается ввод только неотрицательных чисел!" sqref="F10:G16 J10:J1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6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 H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3" width="7.8515625" style="28" customWidth="1"/>
    <col min="14" max="14" width="10.57421875" style="28" customWidth="1"/>
    <col min="15" max="16384" width="9.140625" style="28" customWidth="1"/>
  </cols>
  <sheetData>
    <row r="1" spans="1:14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5.75" customHeight="1">
      <c r="A3" s="54" t="s">
        <v>91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" s="3" customFormat="1" ht="15">
      <c r="A4" s="2"/>
      <c r="B4" s="2"/>
      <c r="C4" s="2"/>
      <c r="D4" s="2"/>
    </row>
    <row r="5" spans="1:255" s="9" customFormat="1" ht="119.25" customHeight="1">
      <c r="A5" s="63" t="s">
        <v>2</v>
      </c>
      <c r="B5" s="63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62" t="s">
        <v>52</v>
      </c>
      <c r="K5" s="62"/>
      <c r="L5" s="62"/>
      <c r="M5" s="62"/>
      <c r="N5" s="61" t="s">
        <v>12</v>
      </c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21.75" customHeight="1">
      <c r="A6" s="64"/>
      <c r="B6" s="64"/>
      <c r="C6" s="60"/>
      <c r="D6" s="60"/>
      <c r="E6" s="60"/>
      <c r="F6" s="60"/>
      <c r="G6" s="60"/>
      <c r="H6" s="60"/>
      <c r="I6" s="60"/>
      <c r="J6" s="50" t="s">
        <v>53</v>
      </c>
      <c r="K6" s="50" t="s">
        <v>54</v>
      </c>
      <c r="L6" s="50" t="s">
        <v>55</v>
      </c>
      <c r="M6" s="50" t="s">
        <v>56</v>
      </c>
      <c r="N6" s="61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4" customFormat="1" ht="1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tr">
        <f>IF(F7="","5","7")</f>
        <v>7</v>
      </c>
      <c r="H7" s="10">
        <f>G7+1</f>
        <v>8</v>
      </c>
      <c r="I7" s="10">
        <f>H7+1</f>
        <v>9</v>
      </c>
      <c r="J7" s="48">
        <v>10</v>
      </c>
      <c r="K7" s="48">
        <v>11</v>
      </c>
      <c r="L7" s="48">
        <v>12</v>
      </c>
      <c r="M7" s="48">
        <v>13</v>
      </c>
      <c r="N7" s="49" t="s">
        <v>57</v>
      </c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5" customFormat="1" ht="19.5" customHeight="1">
      <c r="A8" s="15" t="s">
        <v>13</v>
      </c>
      <c r="B8" s="16" t="s">
        <v>21</v>
      </c>
      <c r="C8" s="17"/>
      <c r="D8" s="18"/>
      <c r="E8" s="19"/>
      <c r="F8" s="19"/>
      <c r="G8" s="19"/>
      <c r="H8" s="20">
        <f>J8+K8+L8+M8</f>
        <v>2000</v>
      </c>
      <c r="I8" s="21">
        <v>0</v>
      </c>
      <c r="J8" s="21">
        <v>0</v>
      </c>
      <c r="K8" s="21">
        <v>0</v>
      </c>
      <c r="L8" s="21">
        <v>1000</v>
      </c>
      <c r="M8" s="21">
        <v>1000</v>
      </c>
      <c r="N8" s="22" t="str">
        <f>IF(H8&gt;0,"есть","нет")</f>
        <v>есть</v>
      </c>
      <c r="O8" s="3"/>
      <c r="P8" s="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19.5" customHeight="1">
      <c r="A9" s="15" t="s">
        <v>14</v>
      </c>
      <c r="B9" s="16" t="s">
        <v>22</v>
      </c>
      <c r="C9" s="26">
        <v>2</v>
      </c>
      <c r="D9" s="19">
        <v>104</v>
      </c>
      <c r="E9" s="19"/>
      <c r="F9" s="19"/>
      <c r="G9" s="19"/>
      <c r="H9" s="20">
        <f>H8-D9</f>
        <v>1896</v>
      </c>
      <c r="I9" s="21">
        <v>0</v>
      </c>
      <c r="J9" s="21">
        <v>0</v>
      </c>
      <c r="K9" s="21">
        <v>0</v>
      </c>
      <c r="L9" s="21">
        <v>0</v>
      </c>
      <c r="M9" s="21">
        <f>H9-M8</f>
        <v>896</v>
      </c>
      <c r="N9" s="22" t="str">
        <f aca="true" t="shared" si="0" ref="N9:N14">IF(H9&gt;0,"есть","нет")</f>
        <v>есть</v>
      </c>
      <c r="O9" s="3"/>
      <c r="P9" s="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19.5" customHeight="1">
      <c r="A10" s="15" t="s">
        <v>15</v>
      </c>
      <c r="B10" s="16" t="s">
        <v>23</v>
      </c>
      <c r="C10" s="26">
        <v>2</v>
      </c>
      <c r="D10" s="19"/>
      <c r="E10" s="19">
        <v>104</v>
      </c>
      <c r="F10" s="19"/>
      <c r="G10" s="19"/>
      <c r="H10" s="20">
        <f>H8-E10</f>
        <v>1896</v>
      </c>
      <c r="I10" s="21">
        <v>0</v>
      </c>
      <c r="J10" s="21">
        <v>0</v>
      </c>
      <c r="K10" s="21">
        <v>0</v>
      </c>
      <c r="L10" s="21">
        <v>0</v>
      </c>
      <c r="M10" s="21">
        <f>H10-M8</f>
        <v>896</v>
      </c>
      <c r="N10" s="22" t="str">
        <f t="shared" si="0"/>
        <v>есть</v>
      </c>
      <c r="O10" s="3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19.5" customHeight="1">
      <c r="A11" s="15" t="s">
        <v>16</v>
      </c>
      <c r="B11" s="16" t="s">
        <v>24</v>
      </c>
      <c r="C11" s="26">
        <v>0</v>
      </c>
      <c r="D11" s="19">
        <v>0</v>
      </c>
      <c r="E11" s="19"/>
      <c r="F11" s="19"/>
      <c r="G11" s="19"/>
      <c r="H11" s="20">
        <f>H10</f>
        <v>1896</v>
      </c>
      <c r="I11" s="21">
        <v>0</v>
      </c>
      <c r="J11" s="21">
        <v>0</v>
      </c>
      <c r="K11" s="21">
        <v>0</v>
      </c>
      <c r="L11" s="21">
        <v>0</v>
      </c>
      <c r="M11" s="21">
        <f>M10</f>
        <v>896</v>
      </c>
      <c r="N11" s="22" t="str">
        <f t="shared" si="0"/>
        <v>есть</v>
      </c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19.5" customHeight="1">
      <c r="A12" s="15" t="s">
        <v>17</v>
      </c>
      <c r="B12" s="16" t="s">
        <v>25</v>
      </c>
      <c r="C12" s="26">
        <v>2</v>
      </c>
      <c r="D12" s="19">
        <v>104</v>
      </c>
      <c r="E12" s="19"/>
      <c r="F12" s="19"/>
      <c r="G12" s="19"/>
      <c r="H12" s="20">
        <f>H8-D12</f>
        <v>1896</v>
      </c>
      <c r="I12" s="21">
        <v>0</v>
      </c>
      <c r="J12" s="21">
        <v>0</v>
      </c>
      <c r="K12" s="21">
        <v>0</v>
      </c>
      <c r="L12" s="21">
        <v>0</v>
      </c>
      <c r="M12" s="21">
        <f>H12-M8</f>
        <v>896</v>
      </c>
      <c r="N12" s="22" t="str">
        <f t="shared" si="0"/>
        <v>есть</v>
      </c>
      <c r="O12" s="3"/>
      <c r="P12" s="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19.5" customHeight="1">
      <c r="A13" s="15" t="s">
        <v>18</v>
      </c>
      <c r="B13" s="16" t="s">
        <v>26</v>
      </c>
      <c r="C13" s="26">
        <v>1</v>
      </c>
      <c r="D13" s="19"/>
      <c r="E13" s="19"/>
      <c r="F13" s="19">
        <v>89</v>
      </c>
      <c r="G13" s="19"/>
      <c r="H13" s="20">
        <f>H8-F13</f>
        <v>1911</v>
      </c>
      <c r="I13" s="21">
        <v>0</v>
      </c>
      <c r="J13" s="21">
        <v>0</v>
      </c>
      <c r="K13" s="21">
        <v>0</v>
      </c>
      <c r="L13" s="21">
        <v>0</v>
      </c>
      <c r="M13" s="21">
        <f>H13-M8</f>
        <v>911</v>
      </c>
      <c r="N13" s="22" t="str">
        <f t="shared" si="0"/>
        <v>есть</v>
      </c>
      <c r="O13" s="3"/>
      <c r="P13" s="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19.5" customHeight="1">
      <c r="A14" s="15" t="s">
        <v>27</v>
      </c>
      <c r="B14" s="16" t="s">
        <v>28</v>
      </c>
      <c r="C14" s="26">
        <v>0</v>
      </c>
      <c r="D14" s="19"/>
      <c r="E14" s="19"/>
      <c r="F14" s="19"/>
      <c r="G14" s="19"/>
      <c r="H14" s="20">
        <f>H8</f>
        <v>2000</v>
      </c>
      <c r="I14" s="21">
        <v>0</v>
      </c>
      <c r="J14" s="21">
        <v>0</v>
      </c>
      <c r="K14" s="21">
        <v>0</v>
      </c>
      <c r="L14" s="21">
        <v>0</v>
      </c>
      <c r="M14" s="21">
        <f>M8</f>
        <v>1000</v>
      </c>
      <c r="N14" s="22" t="str">
        <f t="shared" si="0"/>
        <v>есть</v>
      </c>
      <c r="O14" s="3"/>
      <c r="P14" s="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</sheetData>
  <sheetProtection/>
  <mergeCells count="14">
    <mergeCell ref="D5:D6"/>
    <mergeCell ref="E5:E6"/>
    <mergeCell ref="F5:F6"/>
    <mergeCell ref="G5:G6"/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</mergeCells>
  <conditionalFormatting sqref="D8">
    <cfRule type="expression" priority="1" dxfId="1" stopIfTrue="1">
      <formula>'август 15'!#REF!&gt;0</formula>
    </cfRule>
    <cfRule type="expression" priority="2" dxfId="24" stopIfTrue="1">
      <formula>'август 15'!#REF!=0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C8:C14 E8:E9 E11:E14 F14:G14 D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D14 D11:D12 D10:E10 H8:M14 F13:G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J12"/>
  <sheetViews>
    <sheetView zoomScalePageLayoutView="0" workbookViewId="0" topLeftCell="A3">
      <selection activeCell="G18" sqref="G18"/>
    </sheetView>
  </sheetViews>
  <sheetFormatPr defaultColWidth="9.140625" defaultRowHeight="15"/>
  <cols>
    <col min="1" max="1" width="6.7109375" style="45" customWidth="1"/>
    <col min="2" max="2" width="19.00390625" style="45" customWidth="1"/>
    <col min="3" max="3" width="13.8515625" style="45" customWidth="1"/>
    <col min="4" max="5" width="15.28125" style="45" customWidth="1"/>
    <col min="6" max="6" width="14.28125" style="45" customWidth="1"/>
    <col min="7" max="7" width="13.28125" style="45" customWidth="1"/>
    <col min="8" max="9" width="18.140625" style="45" customWidth="1"/>
    <col min="10" max="10" width="16.57421875" style="45" customWidth="1"/>
    <col min="11" max="16384" width="9.140625" style="45" customWidth="1"/>
  </cols>
  <sheetData>
    <row r="3" spans="1:7" s="29" customFormat="1" ht="19.5" customHeight="1">
      <c r="A3" s="54" t="s">
        <v>29</v>
      </c>
      <c r="B3" s="54"/>
      <c r="C3" s="54"/>
      <c r="D3" s="54"/>
      <c r="E3" s="54"/>
      <c r="F3" s="54"/>
      <c r="G3" s="54"/>
    </row>
    <row r="4" spans="1:7" s="1" customFormat="1" ht="15.75" customHeight="1">
      <c r="A4" s="54" t="s">
        <v>1</v>
      </c>
      <c r="B4" s="54"/>
      <c r="C4" s="54"/>
      <c r="D4" s="54"/>
      <c r="E4" s="54"/>
      <c r="F4" s="54"/>
      <c r="G4" s="54"/>
    </row>
    <row r="5" spans="1:7" s="1" customFormat="1" ht="15.75" customHeight="1">
      <c r="A5" s="54" t="s">
        <v>91</v>
      </c>
      <c r="B5" s="54"/>
      <c r="C5" s="54"/>
      <c r="D5" s="54"/>
      <c r="E5" s="54"/>
      <c r="F5" s="54"/>
      <c r="G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0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</row>
    <row r="9" spans="1:10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</row>
    <row r="10" spans="1:10" s="39" customFormat="1" ht="19.5" customHeight="1">
      <c r="A10" s="34" t="s">
        <v>13</v>
      </c>
      <c r="B10" s="35" t="s">
        <v>41</v>
      </c>
      <c r="C10" s="36"/>
      <c r="D10" s="36"/>
      <c r="E10" s="36"/>
      <c r="F10" s="51">
        <f>SUM(F11:F12)</f>
        <v>5.02</v>
      </c>
      <c r="G10" s="51">
        <f>SUM(G11:G12)</f>
        <v>104</v>
      </c>
      <c r="H10" s="73" t="s">
        <v>95</v>
      </c>
      <c r="I10" s="73"/>
      <c r="J10" s="51">
        <f>SUM(J11:J12)</f>
        <v>104</v>
      </c>
    </row>
    <row r="11" spans="1:10" s="25" customFormat="1" ht="19.5" customHeight="1">
      <c r="A11" s="15" t="s">
        <v>42</v>
      </c>
      <c r="B11" s="40" t="s">
        <v>92</v>
      </c>
      <c r="C11" s="41" t="s">
        <v>93</v>
      </c>
      <c r="D11" s="41" t="s">
        <v>94</v>
      </c>
      <c r="E11" s="42" t="s">
        <v>47</v>
      </c>
      <c r="F11" s="52">
        <v>0.55</v>
      </c>
      <c r="G11" s="43">
        <v>15</v>
      </c>
      <c r="H11" s="73"/>
      <c r="I11" s="73"/>
      <c r="J11" s="43">
        <f>G11</f>
        <v>15</v>
      </c>
    </row>
    <row r="12" spans="1:10" s="25" customFormat="1" ht="19.5" customHeight="1">
      <c r="A12" s="15" t="s">
        <v>63</v>
      </c>
      <c r="B12" s="40" t="s">
        <v>96</v>
      </c>
      <c r="C12" s="41" t="s">
        <v>97</v>
      </c>
      <c r="D12" s="41" t="s">
        <v>98</v>
      </c>
      <c r="E12" s="42" t="s">
        <v>47</v>
      </c>
      <c r="F12" s="52">
        <v>4.47</v>
      </c>
      <c r="G12" s="43">
        <v>89</v>
      </c>
      <c r="H12" s="73"/>
      <c r="I12" s="73"/>
      <c r="J12" s="43">
        <f>G12</f>
        <v>89</v>
      </c>
    </row>
    <row r="13" s="28" customFormat="1" ht="15"/>
    <row r="20" ht="15" customHeight="1"/>
  </sheetData>
  <sheetProtection/>
  <mergeCells count="4">
    <mergeCell ref="A3:G3"/>
    <mergeCell ref="A4:G4"/>
    <mergeCell ref="A5:G5"/>
    <mergeCell ref="H10:I12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2">
      <formula1>900</formula1>
    </dataValidation>
    <dataValidation type="decimal" allowBlank="1" showErrorMessage="1" errorTitle="Ошибка" error="Допускается ввод только неотрицательных чисел!" sqref="F10:G12 J1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M13" sqref="M13:M14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3" width="7.8515625" style="28" customWidth="1"/>
    <col min="14" max="14" width="10.57421875" style="28" customWidth="1"/>
    <col min="15" max="16384" width="9.140625" style="28" customWidth="1"/>
  </cols>
  <sheetData>
    <row r="1" spans="1:14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5.75" customHeight="1">
      <c r="A3" s="54" t="s">
        <v>99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" s="3" customFormat="1" ht="15">
      <c r="A4" s="2"/>
      <c r="B4" s="2"/>
      <c r="C4" s="2"/>
      <c r="D4" s="2"/>
    </row>
    <row r="5" spans="1:255" s="9" customFormat="1" ht="119.25" customHeight="1">
      <c r="A5" s="63" t="s">
        <v>2</v>
      </c>
      <c r="B5" s="63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62" t="s">
        <v>52</v>
      </c>
      <c r="K5" s="62"/>
      <c r="L5" s="62"/>
      <c r="M5" s="62"/>
      <c r="N5" s="61" t="s">
        <v>12</v>
      </c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21.75" customHeight="1">
      <c r="A6" s="64"/>
      <c r="B6" s="64"/>
      <c r="C6" s="60"/>
      <c r="D6" s="60"/>
      <c r="E6" s="60"/>
      <c r="F6" s="60"/>
      <c r="G6" s="60"/>
      <c r="H6" s="60"/>
      <c r="I6" s="60"/>
      <c r="J6" s="50" t="s">
        <v>53</v>
      </c>
      <c r="K6" s="50" t="s">
        <v>54</v>
      </c>
      <c r="L6" s="50" t="s">
        <v>55</v>
      </c>
      <c r="M6" s="50" t="s">
        <v>56</v>
      </c>
      <c r="N6" s="61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4" customFormat="1" ht="1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tr">
        <f>IF(F7="","5","7")</f>
        <v>7</v>
      </c>
      <c r="H7" s="10">
        <f>G7+1</f>
        <v>8</v>
      </c>
      <c r="I7" s="10">
        <f>H7+1</f>
        <v>9</v>
      </c>
      <c r="J7" s="48">
        <v>10</v>
      </c>
      <c r="K7" s="48">
        <v>11</v>
      </c>
      <c r="L7" s="48">
        <v>12</v>
      </c>
      <c r="M7" s="48">
        <v>13</v>
      </c>
      <c r="N7" s="49" t="s">
        <v>57</v>
      </c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5" customFormat="1" ht="19.5" customHeight="1">
      <c r="A8" s="15" t="s">
        <v>13</v>
      </c>
      <c r="B8" s="16" t="s">
        <v>21</v>
      </c>
      <c r="C8" s="17"/>
      <c r="D8" s="18"/>
      <c r="E8" s="19"/>
      <c r="F8" s="19"/>
      <c r="G8" s="19"/>
      <c r="H8" s="20">
        <f>J8+K8+L8+M8</f>
        <v>2000</v>
      </c>
      <c r="I8" s="21">
        <v>0</v>
      </c>
      <c r="J8" s="21">
        <v>0</v>
      </c>
      <c r="K8" s="21">
        <v>0</v>
      </c>
      <c r="L8" s="21">
        <v>1000</v>
      </c>
      <c r="M8" s="21">
        <v>1000</v>
      </c>
      <c r="N8" s="22" t="str">
        <f>IF(H8&gt;0,"есть","нет")</f>
        <v>есть</v>
      </c>
      <c r="O8" s="3"/>
      <c r="P8" s="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19.5" customHeight="1">
      <c r="A9" s="15" t="s">
        <v>14</v>
      </c>
      <c r="B9" s="16" t="s">
        <v>22</v>
      </c>
      <c r="C9" s="26">
        <v>1</v>
      </c>
      <c r="D9" s="19">
        <v>15</v>
      </c>
      <c r="E9" s="19"/>
      <c r="F9" s="19"/>
      <c r="G9" s="19"/>
      <c r="H9" s="20">
        <f>H8-D9</f>
        <v>1985</v>
      </c>
      <c r="I9" s="21">
        <v>0</v>
      </c>
      <c r="J9" s="21">
        <v>0</v>
      </c>
      <c r="K9" s="21">
        <v>0</v>
      </c>
      <c r="L9" s="21">
        <v>0</v>
      </c>
      <c r="M9" s="21">
        <f>H9-M8</f>
        <v>985</v>
      </c>
      <c r="N9" s="22" t="str">
        <f aca="true" t="shared" si="0" ref="N9:N14">IF(H9&gt;0,"есть","нет")</f>
        <v>есть</v>
      </c>
      <c r="O9" s="3"/>
      <c r="P9" s="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19.5" customHeight="1">
      <c r="A10" s="15" t="s">
        <v>15</v>
      </c>
      <c r="B10" s="16" t="s">
        <v>23</v>
      </c>
      <c r="C10" s="26">
        <v>1</v>
      </c>
      <c r="D10" s="19"/>
      <c r="E10" s="19">
        <v>15</v>
      </c>
      <c r="F10" s="19"/>
      <c r="G10" s="19"/>
      <c r="H10" s="20">
        <f>H8-E10</f>
        <v>1985</v>
      </c>
      <c r="I10" s="21">
        <v>0</v>
      </c>
      <c r="J10" s="21">
        <v>0</v>
      </c>
      <c r="K10" s="21">
        <v>0</v>
      </c>
      <c r="L10" s="21">
        <v>0</v>
      </c>
      <c r="M10" s="21">
        <f>H10-M8</f>
        <v>985</v>
      </c>
      <c r="N10" s="22" t="str">
        <f t="shared" si="0"/>
        <v>есть</v>
      </c>
      <c r="O10" s="3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19.5" customHeight="1">
      <c r="A11" s="15" t="s">
        <v>16</v>
      </c>
      <c r="B11" s="16" t="s">
        <v>24</v>
      </c>
      <c r="C11" s="26">
        <v>0</v>
      </c>
      <c r="D11" s="19">
        <v>0</v>
      </c>
      <c r="E11" s="19"/>
      <c r="F11" s="19"/>
      <c r="G11" s="19"/>
      <c r="H11" s="20">
        <f>H10</f>
        <v>1985</v>
      </c>
      <c r="I11" s="21">
        <v>0</v>
      </c>
      <c r="J11" s="21">
        <v>0</v>
      </c>
      <c r="K11" s="21">
        <v>0</v>
      </c>
      <c r="L11" s="21">
        <v>0</v>
      </c>
      <c r="M11" s="21">
        <f>M10</f>
        <v>985</v>
      </c>
      <c r="N11" s="22" t="str">
        <f t="shared" si="0"/>
        <v>есть</v>
      </c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19.5" customHeight="1">
      <c r="A12" s="15" t="s">
        <v>17</v>
      </c>
      <c r="B12" s="16" t="s">
        <v>25</v>
      </c>
      <c r="C12" s="26">
        <v>1</v>
      </c>
      <c r="D12" s="19">
        <v>15</v>
      </c>
      <c r="E12" s="19"/>
      <c r="F12" s="19"/>
      <c r="G12" s="19"/>
      <c r="H12" s="20">
        <f>H8-D12</f>
        <v>1985</v>
      </c>
      <c r="I12" s="21">
        <v>0</v>
      </c>
      <c r="J12" s="21">
        <v>0</v>
      </c>
      <c r="K12" s="21">
        <v>0</v>
      </c>
      <c r="L12" s="21">
        <v>0</v>
      </c>
      <c r="M12" s="21">
        <f>H12-M8</f>
        <v>985</v>
      </c>
      <c r="N12" s="22" t="str">
        <f t="shared" si="0"/>
        <v>есть</v>
      </c>
      <c r="O12" s="3"/>
      <c r="P12" s="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19.5" customHeight="1">
      <c r="A13" s="15" t="s">
        <v>18</v>
      </c>
      <c r="B13" s="16" t="s">
        <v>26</v>
      </c>
      <c r="C13" s="26">
        <v>0</v>
      </c>
      <c r="D13" s="19"/>
      <c r="E13" s="19"/>
      <c r="F13" s="19"/>
      <c r="G13" s="19"/>
      <c r="H13" s="20">
        <f>H8-F13</f>
        <v>2000</v>
      </c>
      <c r="I13" s="21">
        <v>0</v>
      </c>
      <c r="J13" s="21">
        <v>0</v>
      </c>
      <c r="K13" s="21">
        <v>0</v>
      </c>
      <c r="L13" s="21">
        <v>0</v>
      </c>
      <c r="M13" s="21">
        <f>H13-M8</f>
        <v>1000</v>
      </c>
      <c r="N13" s="22" t="str">
        <f t="shared" si="0"/>
        <v>есть</v>
      </c>
      <c r="O13" s="3"/>
      <c r="P13" s="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19.5" customHeight="1">
      <c r="A14" s="15" t="s">
        <v>27</v>
      </c>
      <c r="B14" s="16" t="s">
        <v>28</v>
      </c>
      <c r="C14" s="26">
        <v>0</v>
      </c>
      <c r="D14" s="19"/>
      <c r="E14" s="19"/>
      <c r="F14" s="19"/>
      <c r="G14" s="19"/>
      <c r="H14" s="20">
        <f>H8</f>
        <v>2000</v>
      </c>
      <c r="I14" s="21">
        <v>0</v>
      </c>
      <c r="J14" s="21">
        <v>0</v>
      </c>
      <c r="K14" s="21">
        <v>0</v>
      </c>
      <c r="L14" s="21">
        <v>0</v>
      </c>
      <c r="M14" s="21">
        <f>M8</f>
        <v>1000</v>
      </c>
      <c r="N14" s="22" t="str">
        <f t="shared" si="0"/>
        <v>есть</v>
      </c>
      <c r="O14" s="3"/>
      <c r="P14" s="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</sheetData>
  <sheetProtection/>
  <mergeCells count="14"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</mergeCells>
  <conditionalFormatting sqref="D8">
    <cfRule type="expression" priority="1" dxfId="1" stopIfTrue="1">
      <formula>'сентябрь 15'!#REF!&gt;0</formula>
    </cfRule>
    <cfRule type="expression" priority="2" dxfId="24" stopIfTrue="1">
      <formula>'сентябрь 15'!#REF!=0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D14 D11:D12 D10:E10 H8:M14 F13:G13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C8:C14 E8:E9 E11:E14 F14:G14 D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3">
      <selection activeCell="E13" sqref="E13"/>
    </sheetView>
  </sheetViews>
  <sheetFormatPr defaultColWidth="9.140625" defaultRowHeight="15"/>
  <cols>
    <col min="1" max="1" width="6.7109375" style="45" customWidth="1"/>
    <col min="2" max="2" width="19.00390625" style="45" customWidth="1"/>
    <col min="3" max="3" width="13.8515625" style="45" customWidth="1"/>
    <col min="4" max="5" width="15.28125" style="45" customWidth="1"/>
    <col min="6" max="6" width="14.28125" style="45" customWidth="1"/>
    <col min="7" max="7" width="13.28125" style="45" customWidth="1"/>
    <col min="8" max="9" width="18.140625" style="45" customWidth="1"/>
    <col min="10" max="10" width="16.57421875" style="45" customWidth="1"/>
    <col min="11" max="16384" width="9.140625" style="45" customWidth="1"/>
  </cols>
  <sheetData>
    <row r="3" spans="1:7" s="29" customFormat="1" ht="19.5" customHeight="1">
      <c r="A3" s="54" t="s">
        <v>29</v>
      </c>
      <c r="B3" s="54"/>
      <c r="C3" s="54"/>
      <c r="D3" s="54"/>
      <c r="E3" s="54"/>
      <c r="F3" s="54"/>
      <c r="G3" s="54"/>
    </row>
    <row r="4" spans="1:7" s="1" customFormat="1" ht="15.75" customHeight="1">
      <c r="A4" s="54" t="s">
        <v>1</v>
      </c>
      <c r="B4" s="54"/>
      <c r="C4" s="54"/>
      <c r="D4" s="54"/>
      <c r="E4" s="54"/>
      <c r="F4" s="54"/>
      <c r="G4" s="54"/>
    </row>
    <row r="5" spans="1:7" s="1" customFormat="1" ht="15.75" customHeight="1">
      <c r="A5" s="54" t="s">
        <v>99</v>
      </c>
      <c r="B5" s="54"/>
      <c r="C5" s="54"/>
      <c r="D5" s="54"/>
      <c r="E5" s="54"/>
      <c r="F5" s="54"/>
      <c r="G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0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</row>
    <row r="9" spans="1:10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</row>
    <row r="10" spans="1:10" s="39" customFormat="1" ht="19.5" customHeight="1">
      <c r="A10" s="34" t="s">
        <v>13</v>
      </c>
      <c r="B10" s="35" t="s">
        <v>41</v>
      </c>
      <c r="C10" s="36"/>
      <c r="D10" s="36"/>
      <c r="E10" s="36"/>
      <c r="F10" s="51">
        <f>SUM(F11:F11)</f>
        <v>0.55</v>
      </c>
      <c r="G10" s="51">
        <f>SUM(G11:G11)</f>
        <v>15</v>
      </c>
      <c r="H10" s="73" t="s">
        <v>103</v>
      </c>
      <c r="I10" s="73"/>
      <c r="J10" s="51">
        <f>SUM(J11:J11)</f>
        <v>15</v>
      </c>
    </row>
    <row r="11" spans="1:10" s="25" customFormat="1" ht="32.25" customHeight="1">
      <c r="A11" s="15" t="s">
        <v>42</v>
      </c>
      <c r="B11" s="40" t="s">
        <v>100</v>
      </c>
      <c r="C11" s="41" t="s">
        <v>101</v>
      </c>
      <c r="D11" s="41" t="s">
        <v>102</v>
      </c>
      <c r="E11" s="42" t="s">
        <v>47</v>
      </c>
      <c r="F11" s="52">
        <v>0.55</v>
      </c>
      <c r="G11" s="43">
        <v>15</v>
      </c>
      <c r="H11" s="73"/>
      <c r="I11" s="73"/>
      <c r="J11" s="43">
        <f>G11</f>
        <v>15</v>
      </c>
    </row>
    <row r="12" s="28" customFormat="1" ht="15"/>
    <row r="19" ht="15" customHeight="1"/>
  </sheetData>
  <sheetProtection/>
  <mergeCells count="4">
    <mergeCell ref="A3:G3"/>
    <mergeCell ref="A4:G4"/>
    <mergeCell ref="A5:G5"/>
    <mergeCell ref="H10:I11"/>
  </mergeCells>
  <dataValidations count="4">
    <dataValidation type="decimal" allowBlank="1" showErrorMessage="1" errorTitle="Ошибка" error="Допускается ввод только неотрицательных чисел!" sqref="F10:G11 J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3" width="7.8515625" style="28" customWidth="1"/>
    <col min="14" max="14" width="10.57421875" style="28" customWidth="1"/>
    <col min="15" max="16384" width="9.140625" style="28" customWidth="1"/>
  </cols>
  <sheetData>
    <row r="1" spans="1:14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5.75" customHeight="1">
      <c r="A3" s="54" t="s">
        <v>104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" s="3" customFormat="1" ht="15">
      <c r="A4" s="2"/>
      <c r="B4" s="2"/>
      <c r="C4" s="2"/>
      <c r="D4" s="2"/>
    </row>
    <row r="5" spans="1:255" s="9" customFormat="1" ht="119.25" customHeight="1">
      <c r="A5" s="63" t="s">
        <v>2</v>
      </c>
      <c r="B5" s="63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62" t="s">
        <v>52</v>
      </c>
      <c r="K5" s="62"/>
      <c r="L5" s="62"/>
      <c r="M5" s="62"/>
      <c r="N5" s="61" t="s">
        <v>12</v>
      </c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21.75" customHeight="1">
      <c r="A6" s="64"/>
      <c r="B6" s="64"/>
      <c r="C6" s="60"/>
      <c r="D6" s="60"/>
      <c r="E6" s="60"/>
      <c r="F6" s="60"/>
      <c r="G6" s="60"/>
      <c r="H6" s="60"/>
      <c r="I6" s="60"/>
      <c r="J6" s="50" t="s">
        <v>53</v>
      </c>
      <c r="K6" s="50" t="s">
        <v>54</v>
      </c>
      <c r="L6" s="50" t="s">
        <v>55</v>
      </c>
      <c r="M6" s="50" t="s">
        <v>56</v>
      </c>
      <c r="N6" s="61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4" customFormat="1" ht="1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tr">
        <f>IF(F7="","5","7")</f>
        <v>7</v>
      </c>
      <c r="H7" s="10">
        <f>G7+1</f>
        <v>8</v>
      </c>
      <c r="I7" s="10">
        <f>H7+1</f>
        <v>9</v>
      </c>
      <c r="J7" s="48">
        <v>10</v>
      </c>
      <c r="K7" s="48">
        <v>11</v>
      </c>
      <c r="L7" s="48">
        <v>12</v>
      </c>
      <c r="M7" s="48">
        <v>13</v>
      </c>
      <c r="N7" s="49" t="s">
        <v>57</v>
      </c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5" customFormat="1" ht="19.5" customHeight="1">
      <c r="A8" s="15" t="s">
        <v>13</v>
      </c>
      <c r="B8" s="16" t="s">
        <v>21</v>
      </c>
      <c r="C8" s="17"/>
      <c r="D8" s="18"/>
      <c r="E8" s="19"/>
      <c r="F8" s="19"/>
      <c r="G8" s="19"/>
      <c r="H8" s="20">
        <f>J8+K8+L8+M8</f>
        <v>2000</v>
      </c>
      <c r="I8" s="21">
        <v>0</v>
      </c>
      <c r="J8" s="21">
        <v>0</v>
      </c>
      <c r="K8" s="21">
        <v>0</v>
      </c>
      <c r="L8" s="21">
        <v>1000</v>
      </c>
      <c r="M8" s="21">
        <v>1000</v>
      </c>
      <c r="N8" s="22" t="str">
        <f>IF(H8&gt;0,"есть","нет")</f>
        <v>есть</v>
      </c>
      <c r="O8" s="3"/>
      <c r="P8" s="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19.5" customHeight="1">
      <c r="A9" s="15" t="s">
        <v>14</v>
      </c>
      <c r="B9" s="16" t="s">
        <v>22</v>
      </c>
      <c r="C9" s="26">
        <v>1</v>
      </c>
      <c r="D9" s="19">
        <v>50</v>
      </c>
      <c r="E9" s="19"/>
      <c r="F9" s="19"/>
      <c r="G9" s="19"/>
      <c r="H9" s="20">
        <f>H8-D9</f>
        <v>1950</v>
      </c>
      <c r="I9" s="21">
        <v>0</v>
      </c>
      <c r="J9" s="21">
        <v>0</v>
      </c>
      <c r="K9" s="21">
        <v>0</v>
      </c>
      <c r="L9" s="21">
        <v>0</v>
      </c>
      <c r="M9" s="21">
        <f>H9-M8</f>
        <v>950</v>
      </c>
      <c r="N9" s="22" t="str">
        <f aca="true" t="shared" si="0" ref="N9:N14">IF(H9&gt;0,"есть","нет")</f>
        <v>есть</v>
      </c>
      <c r="O9" s="3"/>
      <c r="P9" s="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19.5" customHeight="1">
      <c r="A10" s="15" t="s">
        <v>15</v>
      </c>
      <c r="B10" s="16" t="s">
        <v>23</v>
      </c>
      <c r="C10" s="26">
        <v>1</v>
      </c>
      <c r="D10" s="19"/>
      <c r="E10" s="19">
        <v>50</v>
      </c>
      <c r="F10" s="19"/>
      <c r="G10" s="19"/>
      <c r="H10" s="20">
        <f>H8-E10</f>
        <v>1950</v>
      </c>
      <c r="I10" s="21">
        <v>0</v>
      </c>
      <c r="J10" s="21">
        <v>0</v>
      </c>
      <c r="K10" s="21">
        <v>0</v>
      </c>
      <c r="L10" s="21">
        <v>0</v>
      </c>
      <c r="M10" s="21">
        <f>H10-M8</f>
        <v>950</v>
      </c>
      <c r="N10" s="22" t="str">
        <f t="shared" si="0"/>
        <v>есть</v>
      </c>
      <c r="O10" s="3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19.5" customHeight="1">
      <c r="A11" s="15" t="s">
        <v>16</v>
      </c>
      <c r="B11" s="16" t="s">
        <v>24</v>
      </c>
      <c r="C11" s="26">
        <v>0</v>
      </c>
      <c r="D11" s="19">
        <v>0</v>
      </c>
      <c r="E11" s="19"/>
      <c r="F11" s="19"/>
      <c r="G11" s="19"/>
      <c r="H11" s="20">
        <f>H10</f>
        <v>1950</v>
      </c>
      <c r="I11" s="21">
        <v>0</v>
      </c>
      <c r="J11" s="21">
        <v>0</v>
      </c>
      <c r="K11" s="21">
        <v>0</v>
      </c>
      <c r="L11" s="21">
        <v>0</v>
      </c>
      <c r="M11" s="21">
        <f>M10</f>
        <v>950</v>
      </c>
      <c r="N11" s="22" t="str">
        <f t="shared" si="0"/>
        <v>есть</v>
      </c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19.5" customHeight="1">
      <c r="A12" s="15" t="s">
        <v>17</v>
      </c>
      <c r="B12" s="16" t="s">
        <v>25</v>
      </c>
      <c r="C12" s="26">
        <v>1</v>
      </c>
      <c r="D12" s="19">
        <v>50</v>
      </c>
      <c r="E12" s="19"/>
      <c r="F12" s="19"/>
      <c r="G12" s="19"/>
      <c r="H12" s="20">
        <f>H8-D12</f>
        <v>1950</v>
      </c>
      <c r="I12" s="21">
        <v>0</v>
      </c>
      <c r="J12" s="21">
        <v>0</v>
      </c>
      <c r="K12" s="21">
        <v>0</v>
      </c>
      <c r="L12" s="21">
        <v>0</v>
      </c>
      <c r="M12" s="21">
        <f>H12-M8</f>
        <v>950</v>
      </c>
      <c r="N12" s="22" t="str">
        <f t="shared" si="0"/>
        <v>есть</v>
      </c>
      <c r="O12" s="3"/>
      <c r="P12" s="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19.5" customHeight="1">
      <c r="A13" s="15" t="s">
        <v>18</v>
      </c>
      <c r="B13" s="16" t="s">
        <v>26</v>
      </c>
      <c r="C13" s="26">
        <v>0</v>
      </c>
      <c r="D13" s="19"/>
      <c r="E13" s="19"/>
      <c r="F13" s="19"/>
      <c r="G13" s="19"/>
      <c r="H13" s="20">
        <f>H8-F13</f>
        <v>2000</v>
      </c>
      <c r="I13" s="21">
        <v>0</v>
      </c>
      <c r="J13" s="21">
        <v>0</v>
      </c>
      <c r="K13" s="21">
        <v>0</v>
      </c>
      <c r="L13" s="21">
        <v>0</v>
      </c>
      <c r="M13" s="21">
        <f>H13-M8</f>
        <v>1000</v>
      </c>
      <c r="N13" s="22" t="str">
        <f t="shared" si="0"/>
        <v>есть</v>
      </c>
      <c r="O13" s="3"/>
      <c r="P13" s="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19.5" customHeight="1">
      <c r="A14" s="15" t="s">
        <v>27</v>
      </c>
      <c r="B14" s="16" t="s">
        <v>28</v>
      </c>
      <c r="C14" s="26">
        <v>0</v>
      </c>
      <c r="D14" s="19"/>
      <c r="E14" s="19"/>
      <c r="F14" s="19"/>
      <c r="G14" s="19"/>
      <c r="H14" s="20">
        <f>H8</f>
        <v>2000</v>
      </c>
      <c r="I14" s="21">
        <v>0</v>
      </c>
      <c r="J14" s="21">
        <v>0</v>
      </c>
      <c r="K14" s="21">
        <v>0</v>
      </c>
      <c r="L14" s="21">
        <v>0</v>
      </c>
      <c r="M14" s="21">
        <f>M8</f>
        <v>1000</v>
      </c>
      <c r="N14" s="22" t="str">
        <f t="shared" si="0"/>
        <v>есть</v>
      </c>
      <c r="O14" s="3"/>
      <c r="P14" s="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</sheetData>
  <sheetProtection/>
  <mergeCells count="14"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N5:N6"/>
  </mergeCells>
  <conditionalFormatting sqref="D8">
    <cfRule type="expression" priority="1" dxfId="1" stopIfTrue="1">
      <formula>'октябрь 15'!#REF!&gt;0</formula>
    </cfRule>
    <cfRule type="expression" priority="2" dxfId="24" stopIfTrue="1">
      <formula>'октябрь 15'!#REF!=0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C8:C14 E8:E9 E11:E14 F14:G14 D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D14 D11:D12 D10:E10 H8:M14 F13:G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G22" sqref="G22"/>
    </sheetView>
  </sheetViews>
  <sheetFormatPr defaultColWidth="9.140625" defaultRowHeight="15"/>
  <cols>
    <col min="1" max="1" width="9.140625" style="45" customWidth="1"/>
    <col min="2" max="2" width="22.7109375" style="45" customWidth="1"/>
    <col min="3" max="3" width="13.8515625" style="45" customWidth="1"/>
    <col min="4" max="7" width="15.28125" style="45" customWidth="1"/>
    <col min="8" max="9" width="17.140625" style="45" customWidth="1"/>
    <col min="10" max="10" width="15.28125" style="45" customWidth="1"/>
    <col min="11" max="16384" width="9.140625" style="45" customWidth="1"/>
  </cols>
  <sheetData>
    <row r="3" spans="1:10" s="29" customFormat="1" ht="19.5" customHeight="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s="1" customFormat="1" ht="15.7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15.75" customHeight="1">
      <c r="A5" s="54" t="s">
        <v>43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  <c r="K8" s="29"/>
      <c r="L8" s="29"/>
    </row>
    <row r="9" spans="1:12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  <c r="K9" s="29"/>
      <c r="L9" s="29"/>
    </row>
    <row r="10" spans="1:12" s="39" customFormat="1" ht="26.25" customHeight="1">
      <c r="A10" s="34" t="s">
        <v>13</v>
      </c>
      <c r="B10" s="35" t="s">
        <v>41</v>
      </c>
      <c r="C10" s="36"/>
      <c r="D10" s="36"/>
      <c r="E10" s="36"/>
      <c r="F10" s="37">
        <f>SUM(F11:F11)</f>
        <v>74.335</v>
      </c>
      <c r="G10" s="37">
        <f>SUM(G11:G11)</f>
        <v>560.7</v>
      </c>
      <c r="H10" s="55" t="s">
        <v>90</v>
      </c>
      <c r="I10" s="56"/>
      <c r="J10" s="37">
        <f>SUM(J11:J11)</f>
        <v>560.7</v>
      </c>
      <c r="K10" s="38"/>
      <c r="L10" s="38"/>
    </row>
    <row r="11" spans="1:12" s="25" customFormat="1" ht="26.25" customHeight="1">
      <c r="A11" s="15" t="s">
        <v>42</v>
      </c>
      <c r="B11" s="40" t="s">
        <v>44</v>
      </c>
      <c r="C11" s="41" t="s">
        <v>45</v>
      </c>
      <c r="D11" s="41" t="s">
        <v>46</v>
      </c>
      <c r="E11" s="42" t="s">
        <v>47</v>
      </c>
      <c r="F11" s="43">
        <v>74.335</v>
      </c>
      <c r="G11" s="43">
        <v>560.7</v>
      </c>
      <c r="H11" s="57"/>
      <c r="I11" s="58"/>
      <c r="J11" s="44">
        <f>G11-H11</f>
        <v>560.7</v>
      </c>
      <c r="K11" s="3"/>
      <c r="L11" s="3"/>
    </row>
    <row r="12" s="28" customFormat="1" ht="15"/>
  </sheetData>
  <sheetProtection/>
  <mergeCells count="4">
    <mergeCell ref="A3:J3"/>
    <mergeCell ref="A4:K4"/>
    <mergeCell ref="A5:K5"/>
    <mergeCell ref="H10:I11"/>
  </mergeCells>
  <dataValidations count="4">
    <dataValidation type="decimal" allowBlank="1" showErrorMessage="1" errorTitle="Ошибка" error="Допускается ввод только неотрицательных чисел!" sqref="J10:J11 F10:G11 H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3">
      <selection activeCell="J11" sqref="J11"/>
    </sheetView>
  </sheetViews>
  <sheetFormatPr defaultColWidth="9.140625" defaultRowHeight="15"/>
  <cols>
    <col min="1" max="1" width="6.7109375" style="45" customWidth="1"/>
    <col min="2" max="2" width="19.00390625" style="45" customWidth="1"/>
    <col min="3" max="3" width="13.8515625" style="45" customWidth="1"/>
    <col min="4" max="5" width="15.28125" style="45" customWidth="1"/>
    <col min="6" max="6" width="14.28125" style="45" customWidth="1"/>
    <col min="7" max="7" width="13.28125" style="45" customWidth="1"/>
    <col min="8" max="9" width="18.140625" style="45" customWidth="1"/>
    <col min="10" max="10" width="16.57421875" style="45" customWidth="1"/>
    <col min="11" max="16384" width="9.140625" style="45" customWidth="1"/>
  </cols>
  <sheetData>
    <row r="3" spans="1:7" s="29" customFormat="1" ht="19.5" customHeight="1">
      <c r="A3" s="54" t="s">
        <v>29</v>
      </c>
      <c r="B3" s="54"/>
      <c r="C3" s="54"/>
      <c r="D3" s="54"/>
      <c r="E3" s="54"/>
      <c r="F3" s="54"/>
      <c r="G3" s="54"/>
    </row>
    <row r="4" spans="1:7" s="1" customFormat="1" ht="15.75" customHeight="1">
      <c r="A4" s="54" t="s">
        <v>1</v>
      </c>
      <c r="B4" s="54"/>
      <c r="C4" s="54"/>
      <c r="D4" s="54"/>
      <c r="E4" s="54"/>
      <c r="F4" s="54"/>
      <c r="G4" s="54"/>
    </row>
    <row r="5" spans="1:7" s="1" customFormat="1" ht="15.75" customHeight="1">
      <c r="A5" s="54" t="s">
        <v>104</v>
      </c>
      <c r="B5" s="54"/>
      <c r="C5" s="54"/>
      <c r="D5" s="54"/>
      <c r="E5" s="54"/>
      <c r="F5" s="54"/>
      <c r="G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0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</row>
    <row r="9" spans="1:10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</row>
    <row r="10" spans="1:10" s="39" customFormat="1" ht="19.5" customHeight="1">
      <c r="A10" s="34" t="s">
        <v>13</v>
      </c>
      <c r="B10" s="35" t="s">
        <v>41</v>
      </c>
      <c r="C10" s="36"/>
      <c r="D10" s="36"/>
      <c r="E10" s="36"/>
      <c r="F10" s="51">
        <f>SUM(F11:F11)</f>
        <v>2.51</v>
      </c>
      <c r="G10" s="51">
        <f>SUM(G11:G11)</f>
        <v>50</v>
      </c>
      <c r="H10" s="73" t="s">
        <v>107</v>
      </c>
      <c r="I10" s="73"/>
      <c r="J10" s="51">
        <f>SUM(J11:J11)</f>
        <v>50</v>
      </c>
    </row>
    <row r="11" spans="1:10" s="25" customFormat="1" ht="32.25" customHeight="1">
      <c r="A11" s="15" t="s">
        <v>42</v>
      </c>
      <c r="B11" s="40" t="s">
        <v>105</v>
      </c>
      <c r="C11" s="41" t="s">
        <v>106</v>
      </c>
      <c r="D11" s="41" t="s">
        <v>108</v>
      </c>
      <c r="E11" s="42" t="s">
        <v>47</v>
      </c>
      <c r="F11" s="52">
        <v>2.51</v>
      </c>
      <c r="G11" s="43">
        <v>50</v>
      </c>
      <c r="H11" s="73"/>
      <c r="I11" s="73"/>
      <c r="J11" s="43">
        <f>G11</f>
        <v>50</v>
      </c>
    </row>
    <row r="12" s="28" customFormat="1" ht="15"/>
    <row r="19" ht="15" customHeight="1"/>
  </sheetData>
  <sheetProtection/>
  <mergeCells count="4">
    <mergeCell ref="A3:G3"/>
    <mergeCell ref="A4:G4"/>
    <mergeCell ref="A5:G5"/>
    <mergeCell ref="H10:I11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decimal" allowBlank="1" showErrorMessage="1" errorTitle="Ошибка" error="Допускается ввод только неотрицательных чисел!" sqref="F10:G11 J1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3" width="7.8515625" style="28" customWidth="1"/>
    <col min="14" max="14" width="10.57421875" style="28" customWidth="1"/>
    <col min="15" max="16384" width="9.140625" style="28" customWidth="1"/>
  </cols>
  <sheetData>
    <row r="1" spans="1:14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5.75" customHeight="1">
      <c r="A3" s="54" t="s">
        <v>109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" s="3" customFormat="1" ht="15">
      <c r="A4" s="2"/>
      <c r="B4" s="2"/>
      <c r="C4" s="2"/>
      <c r="D4" s="2"/>
    </row>
    <row r="5" spans="1:255" s="9" customFormat="1" ht="119.25" customHeight="1">
      <c r="A5" s="63" t="s">
        <v>2</v>
      </c>
      <c r="B5" s="63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62" t="s">
        <v>52</v>
      </c>
      <c r="K5" s="62"/>
      <c r="L5" s="62"/>
      <c r="M5" s="62"/>
      <c r="N5" s="61" t="s">
        <v>12</v>
      </c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21.75" customHeight="1">
      <c r="A6" s="64"/>
      <c r="B6" s="64"/>
      <c r="C6" s="60"/>
      <c r="D6" s="60"/>
      <c r="E6" s="60"/>
      <c r="F6" s="60"/>
      <c r="G6" s="60"/>
      <c r="H6" s="60"/>
      <c r="I6" s="60"/>
      <c r="J6" s="50" t="s">
        <v>53</v>
      </c>
      <c r="K6" s="50" t="s">
        <v>54</v>
      </c>
      <c r="L6" s="50" t="s">
        <v>55</v>
      </c>
      <c r="M6" s="50" t="s">
        <v>56</v>
      </c>
      <c r="N6" s="61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4" customFormat="1" ht="1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tr">
        <f>IF(F7="","5","7")</f>
        <v>7</v>
      </c>
      <c r="H7" s="10">
        <f>G7+1</f>
        <v>8</v>
      </c>
      <c r="I7" s="10">
        <f>H7+1</f>
        <v>9</v>
      </c>
      <c r="J7" s="48">
        <v>10</v>
      </c>
      <c r="K7" s="48">
        <v>11</v>
      </c>
      <c r="L7" s="48">
        <v>12</v>
      </c>
      <c r="M7" s="48">
        <v>13</v>
      </c>
      <c r="N7" s="49" t="s">
        <v>57</v>
      </c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5" customFormat="1" ht="19.5" customHeight="1">
      <c r="A8" s="15" t="s">
        <v>13</v>
      </c>
      <c r="B8" s="16" t="s">
        <v>21</v>
      </c>
      <c r="C8" s="17"/>
      <c r="D8" s="18"/>
      <c r="E8" s="19"/>
      <c r="F8" s="19"/>
      <c r="G8" s="19"/>
      <c r="H8" s="20">
        <f>J8+K8+L8+M8</f>
        <v>2000</v>
      </c>
      <c r="I8" s="21">
        <v>0</v>
      </c>
      <c r="J8" s="21">
        <v>0</v>
      </c>
      <c r="K8" s="21">
        <v>0</v>
      </c>
      <c r="L8" s="21">
        <v>1000</v>
      </c>
      <c r="M8" s="21">
        <v>1000</v>
      </c>
      <c r="N8" s="22" t="str">
        <f>IF(H8&gt;0,"есть","нет")</f>
        <v>есть</v>
      </c>
      <c r="O8" s="3"/>
      <c r="P8" s="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19.5" customHeight="1">
      <c r="A9" s="15" t="s">
        <v>14</v>
      </c>
      <c r="B9" s="16" t="s">
        <v>22</v>
      </c>
      <c r="C9" s="26">
        <v>3</v>
      </c>
      <c r="D9" s="19">
        <v>45</v>
      </c>
      <c r="E9" s="19"/>
      <c r="F9" s="19"/>
      <c r="G9" s="19"/>
      <c r="H9" s="20">
        <f>H8-D9</f>
        <v>1955</v>
      </c>
      <c r="I9" s="21">
        <v>0</v>
      </c>
      <c r="J9" s="21">
        <v>0</v>
      </c>
      <c r="K9" s="21">
        <v>0</v>
      </c>
      <c r="L9" s="21">
        <v>0</v>
      </c>
      <c r="M9" s="21">
        <f>H9-M8</f>
        <v>955</v>
      </c>
      <c r="N9" s="22" t="str">
        <f aca="true" t="shared" si="0" ref="N9:N14">IF(H9&gt;0,"есть","нет")</f>
        <v>есть</v>
      </c>
      <c r="O9" s="3"/>
      <c r="P9" s="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19.5" customHeight="1">
      <c r="A10" s="15" t="s">
        <v>15</v>
      </c>
      <c r="B10" s="16" t="s">
        <v>23</v>
      </c>
      <c r="C10" s="26">
        <v>3</v>
      </c>
      <c r="D10" s="19"/>
      <c r="E10" s="19">
        <v>45</v>
      </c>
      <c r="F10" s="19"/>
      <c r="G10" s="19"/>
      <c r="H10" s="20">
        <f>H8-E10</f>
        <v>1955</v>
      </c>
      <c r="I10" s="21">
        <v>0</v>
      </c>
      <c r="J10" s="21">
        <v>0</v>
      </c>
      <c r="K10" s="21">
        <v>0</v>
      </c>
      <c r="L10" s="21">
        <v>0</v>
      </c>
      <c r="M10" s="21">
        <f>H10-M8</f>
        <v>955</v>
      </c>
      <c r="N10" s="22" t="str">
        <f t="shared" si="0"/>
        <v>есть</v>
      </c>
      <c r="O10" s="3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19.5" customHeight="1">
      <c r="A11" s="15" t="s">
        <v>16</v>
      </c>
      <c r="B11" s="16" t="s">
        <v>24</v>
      </c>
      <c r="C11" s="26">
        <v>0</v>
      </c>
      <c r="D11" s="19">
        <v>0</v>
      </c>
      <c r="E11" s="19"/>
      <c r="F11" s="19"/>
      <c r="G11" s="19"/>
      <c r="H11" s="20">
        <f>H10</f>
        <v>1955</v>
      </c>
      <c r="I11" s="21">
        <v>0</v>
      </c>
      <c r="J11" s="21">
        <v>0</v>
      </c>
      <c r="K11" s="21">
        <v>0</v>
      </c>
      <c r="L11" s="21">
        <v>0</v>
      </c>
      <c r="M11" s="21">
        <f>M10</f>
        <v>955</v>
      </c>
      <c r="N11" s="22" t="str">
        <f t="shared" si="0"/>
        <v>есть</v>
      </c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19.5" customHeight="1">
      <c r="A12" s="15" t="s">
        <v>17</v>
      </c>
      <c r="B12" s="16" t="s">
        <v>25</v>
      </c>
      <c r="C12" s="26">
        <v>1</v>
      </c>
      <c r="D12" s="19">
        <v>45</v>
      </c>
      <c r="E12" s="19"/>
      <c r="F12" s="19"/>
      <c r="G12" s="19"/>
      <c r="H12" s="20">
        <f>H8-D12</f>
        <v>1955</v>
      </c>
      <c r="I12" s="21">
        <v>0</v>
      </c>
      <c r="J12" s="21">
        <v>0</v>
      </c>
      <c r="K12" s="21">
        <v>0</v>
      </c>
      <c r="L12" s="21">
        <v>0</v>
      </c>
      <c r="M12" s="21">
        <f>H12-M8</f>
        <v>955</v>
      </c>
      <c r="N12" s="22" t="str">
        <f t="shared" si="0"/>
        <v>есть</v>
      </c>
      <c r="O12" s="3"/>
      <c r="P12" s="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19.5" customHeight="1">
      <c r="A13" s="15" t="s">
        <v>18</v>
      </c>
      <c r="B13" s="16" t="s">
        <v>26</v>
      </c>
      <c r="C13" s="26">
        <v>1</v>
      </c>
      <c r="D13" s="19"/>
      <c r="E13" s="19"/>
      <c r="F13" s="19">
        <v>25</v>
      </c>
      <c r="G13" s="19"/>
      <c r="H13" s="20">
        <f>H8-F13</f>
        <v>1975</v>
      </c>
      <c r="I13" s="21">
        <v>0</v>
      </c>
      <c r="J13" s="21">
        <v>0</v>
      </c>
      <c r="K13" s="21">
        <v>0</v>
      </c>
      <c r="L13" s="21">
        <v>0</v>
      </c>
      <c r="M13" s="21">
        <f>H13-M8</f>
        <v>975</v>
      </c>
      <c r="N13" s="22" t="str">
        <f t="shared" si="0"/>
        <v>есть</v>
      </c>
      <c r="O13" s="3"/>
      <c r="P13" s="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19.5" customHeight="1">
      <c r="A14" s="15" t="s">
        <v>27</v>
      </c>
      <c r="B14" s="16" t="s">
        <v>28</v>
      </c>
      <c r="C14" s="26">
        <v>0</v>
      </c>
      <c r="D14" s="19"/>
      <c r="E14" s="19"/>
      <c r="F14" s="19"/>
      <c r="G14" s="19"/>
      <c r="H14" s="20">
        <f>H8</f>
        <v>2000</v>
      </c>
      <c r="I14" s="21">
        <v>0</v>
      </c>
      <c r="J14" s="21">
        <v>0</v>
      </c>
      <c r="K14" s="21">
        <v>0</v>
      </c>
      <c r="L14" s="21">
        <v>0</v>
      </c>
      <c r="M14" s="21">
        <f>M8</f>
        <v>1000</v>
      </c>
      <c r="N14" s="22" t="str">
        <f t="shared" si="0"/>
        <v>есть</v>
      </c>
      <c r="O14" s="3"/>
      <c r="P14" s="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</sheetData>
  <sheetProtection/>
  <mergeCells count="14">
    <mergeCell ref="F5:F6"/>
    <mergeCell ref="G5:G6"/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</mergeCells>
  <conditionalFormatting sqref="D8">
    <cfRule type="expression" priority="1" dxfId="1" stopIfTrue="1">
      <formula>'ноябрь 15'!#REF!&gt;0</formula>
    </cfRule>
    <cfRule type="expression" priority="2" dxfId="24" stopIfTrue="1">
      <formula>'ноябрь 15'!#REF!=0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D14 D11:D12 D10:E10 H8:M14 F13:G13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C8:C14 E8:E9 E11:E14 F14:G14 D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3">
      <selection activeCell="D22" sqref="D22"/>
    </sheetView>
  </sheetViews>
  <sheetFormatPr defaultColWidth="9.140625" defaultRowHeight="15"/>
  <cols>
    <col min="1" max="1" width="6.7109375" style="45" customWidth="1"/>
    <col min="2" max="2" width="19.00390625" style="45" customWidth="1"/>
    <col min="3" max="3" width="13.8515625" style="45" customWidth="1"/>
    <col min="4" max="5" width="15.28125" style="45" customWidth="1"/>
    <col min="6" max="6" width="14.28125" style="45" customWidth="1"/>
    <col min="7" max="7" width="13.28125" style="45" customWidth="1"/>
    <col min="8" max="9" width="18.140625" style="45" customWidth="1"/>
    <col min="10" max="10" width="16.57421875" style="45" customWidth="1"/>
    <col min="11" max="16384" width="9.140625" style="45" customWidth="1"/>
  </cols>
  <sheetData>
    <row r="3" spans="1:7" s="29" customFormat="1" ht="19.5" customHeight="1">
      <c r="A3" s="54" t="s">
        <v>29</v>
      </c>
      <c r="B3" s="54"/>
      <c r="C3" s="54"/>
      <c r="D3" s="54"/>
      <c r="E3" s="54"/>
      <c r="F3" s="54"/>
      <c r="G3" s="54"/>
    </row>
    <row r="4" spans="1:7" s="1" customFormat="1" ht="15.75" customHeight="1">
      <c r="A4" s="54" t="s">
        <v>1</v>
      </c>
      <c r="B4" s="54"/>
      <c r="C4" s="54"/>
      <c r="D4" s="54"/>
      <c r="E4" s="54"/>
      <c r="F4" s="54"/>
      <c r="G4" s="54"/>
    </row>
    <row r="5" spans="1:7" s="1" customFormat="1" ht="15.75" customHeight="1">
      <c r="A5" s="54" t="s">
        <v>110</v>
      </c>
      <c r="B5" s="54"/>
      <c r="C5" s="54"/>
      <c r="D5" s="54"/>
      <c r="E5" s="54"/>
      <c r="F5" s="54"/>
      <c r="G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0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</row>
    <row r="9" spans="1:10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</row>
    <row r="10" spans="1:10" s="39" customFormat="1" ht="19.5" customHeight="1">
      <c r="A10" s="34" t="s">
        <v>13</v>
      </c>
      <c r="B10" s="35" t="s">
        <v>41</v>
      </c>
      <c r="C10" s="36"/>
      <c r="D10" s="36"/>
      <c r="E10" s="36"/>
      <c r="F10" s="51">
        <f>SUM(F11:F13)</f>
        <v>1297.1100000000001</v>
      </c>
      <c r="G10" s="51">
        <f>SUM(G11:G13)</f>
        <v>45</v>
      </c>
      <c r="H10" s="73" t="s">
        <v>117</v>
      </c>
      <c r="I10" s="73"/>
      <c r="J10" s="51">
        <f>SUM(J11:J13)</f>
        <v>45</v>
      </c>
    </row>
    <row r="11" spans="1:10" s="25" customFormat="1" ht="32.25" customHeight="1">
      <c r="A11" s="15" t="s">
        <v>42</v>
      </c>
      <c r="B11" s="40" t="s">
        <v>111</v>
      </c>
      <c r="C11" s="41" t="s">
        <v>106</v>
      </c>
      <c r="D11" s="41" t="s">
        <v>115</v>
      </c>
      <c r="E11" s="42" t="s">
        <v>47</v>
      </c>
      <c r="F11" s="52">
        <v>498.85</v>
      </c>
      <c r="G11" s="43">
        <v>25</v>
      </c>
      <c r="H11" s="73"/>
      <c r="I11" s="73"/>
      <c r="J11" s="43">
        <f>G11</f>
        <v>25</v>
      </c>
    </row>
    <row r="12" spans="1:10" s="25" customFormat="1" ht="32.25" customHeight="1">
      <c r="A12" s="15" t="s">
        <v>63</v>
      </c>
      <c r="B12" s="40" t="s">
        <v>112</v>
      </c>
      <c r="C12" s="41" t="s">
        <v>113</v>
      </c>
      <c r="D12" s="41" t="s">
        <v>116</v>
      </c>
      <c r="E12" s="42" t="s">
        <v>47</v>
      </c>
      <c r="F12" s="52">
        <v>420.11</v>
      </c>
      <c r="G12" s="43">
        <v>10</v>
      </c>
      <c r="H12" s="73"/>
      <c r="I12" s="73"/>
      <c r="J12" s="43">
        <f>G12</f>
        <v>10</v>
      </c>
    </row>
    <row r="13" spans="1:10" s="25" customFormat="1" ht="32.25" customHeight="1">
      <c r="A13" s="15" t="s">
        <v>64</v>
      </c>
      <c r="B13" s="40" t="s">
        <v>112</v>
      </c>
      <c r="C13" s="41" t="s">
        <v>114</v>
      </c>
      <c r="D13" s="41" t="s">
        <v>116</v>
      </c>
      <c r="E13" s="42" t="s">
        <v>47</v>
      </c>
      <c r="F13" s="52">
        <v>378.15</v>
      </c>
      <c r="G13" s="43">
        <v>10</v>
      </c>
      <c r="H13" s="73"/>
      <c r="I13" s="73"/>
      <c r="J13" s="43">
        <f>G13</f>
        <v>10</v>
      </c>
    </row>
    <row r="14" s="28" customFormat="1" ht="15"/>
    <row r="21" ht="15" customHeight="1"/>
  </sheetData>
  <sheetProtection/>
  <mergeCells count="4">
    <mergeCell ref="A3:G3"/>
    <mergeCell ref="A4:G4"/>
    <mergeCell ref="A5:G5"/>
    <mergeCell ref="H10:I13"/>
  </mergeCells>
  <dataValidations count="4">
    <dataValidation type="decimal" allowBlank="1" showErrorMessage="1" errorTitle="Ошибка" error="Допускается ввод только неотрицательных чисел!" sqref="F10:G13 J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3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3" width="7.8515625" style="28" customWidth="1"/>
    <col min="14" max="14" width="10.57421875" style="28" customWidth="1"/>
    <col min="15" max="16384" width="9.140625" style="28" customWidth="1"/>
  </cols>
  <sheetData>
    <row r="1" spans="1:14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5.75" customHeight="1">
      <c r="A3" s="54" t="s">
        <v>118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" s="3" customFormat="1" ht="15">
      <c r="A4" s="2"/>
      <c r="B4" s="2"/>
      <c r="C4" s="2"/>
      <c r="D4" s="2"/>
    </row>
    <row r="5" spans="1:255" s="9" customFormat="1" ht="119.25" customHeight="1">
      <c r="A5" s="63" t="s">
        <v>2</v>
      </c>
      <c r="B5" s="63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62" t="s">
        <v>52</v>
      </c>
      <c r="K5" s="62"/>
      <c r="L5" s="62"/>
      <c r="M5" s="62"/>
      <c r="N5" s="61" t="s">
        <v>12</v>
      </c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21.75" customHeight="1">
      <c r="A6" s="64"/>
      <c r="B6" s="64"/>
      <c r="C6" s="60"/>
      <c r="D6" s="60"/>
      <c r="E6" s="60"/>
      <c r="F6" s="60"/>
      <c r="G6" s="60"/>
      <c r="H6" s="60"/>
      <c r="I6" s="60"/>
      <c r="J6" s="50" t="s">
        <v>53</v>
      </c>
      <c r="K6" s="50" t="s">
        <v>54</v>
      </c>
      <c r="L6" s="50" t="s">
        <v>55</v>
      </c>
      <c r="M6" s="50" t="s">
        <v>56</v>
      </c>
      <c r="N6" s="61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4" customFormat="1" ht="1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tr">
        <f>IF(F7="","5","7")</f>
        <v>7</v>
      </c>
      <c r="H7" s="10">
        <f>G7+1</f>
        <v>8</v>
      </c>
      <c r="I7" s="10">
        <f>H7+1</f>
        <v>9</v>
      </c>
      <c r="J7" s="48">
        <v>10</v>
      </c>
      <c r="K7" s="48">
        <v>11</v>
      </c>
      <c r="L7" s="48">
        <v>12</v>
      </c>
      <c r="M7" s="48">
        <v>13</v>
      </c>
      <c r="N7" s="49" t="s">
        <v>57</v>
      </c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5" customFormat="1" ht="19.5" customHeight="1">
      <c r="A8" s="15" t="s">
        <v>13</v>
      </c>
      <c r="B8" s="16" t="s">
        <v>21</v>
      </c>
      <c r="C8" s="17"/>
      <c r="D8" s="18"/>
      <c r="E8" s="19"/>
      <c r="F8" s="19"/>
      <c r="G8" s="19"/>
      <c r="H8" s="20">
        <f>J8+K8+L8+M8</f>
        <v>2000</v>
      </c>
      <c r="I8" s="21">
        <v>0</v>
      </c>
      <c r="J8" s="21">
        <v>0</v>
      </c>
      <c r="K8" s="21">
        <v>0</v>
      </c>
      <c r="L8" s="21">
        <v>1000</v>
      </c>
      <c r="M8" s="21">
        <v>1000</v>
      </c>
      <c r="N8" s="22" t="str">
        <f>IF(H8&gt;0,"есть","нет")</f>
        <v>есть</v>
      </c>
      <c r="O8" s="3"/>
      <c r="P8" s="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19.5" customHeight="1">
      <c r="A9" s="15" t="s">
        <v>14</v>
      </c>
      <c r="B9" s="16" t="s">
        <v>22</v>
      </c>
      <c r="C9" s="26">
        <v>2</v>
      </c>
      <c r="D9" s="19">
        <v>65</v>
      </c>
      <c r="E9" s="19"/>
      <c r="F9" s="19"/>
      <c r="G9" s="19"/>
      <c r="H9" s="20">
        <f>H8-D9</f>
        <v>1935</v>
      </c>
      <c r="I9" s="21">
        <v>0</v>
      </c>
      <c r="J9" s="21">
        <v>0</v>
      </c>
      <c r="K9" s="21">
        <v>0</v>
      </c>
      <c r="L9" s="21">
        <v>0</v>
      </c>
      <c r="M9" s="21">
        <f>H9-M8</f>
        <v>935</v>
      </c>
      <c r="N9" s="22" t="str">
        <f aca="true" t="shared" si="0" ref="N9:N14">IF(H9&gt;0,"есть","нет")</f>
        <v>есть</v>
      </c>
      <c r="O9" s="3"/>
      <c r="P9" s="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19.5" customHeight="1">
      <c r="A10" s="15" t="s">
        <v>15</v>
      </c>
      <c r="B10" s="16" t="s">
        <v>23</v>
      </c>
      <c r="C10" s="26">
        <v>2</v>
      </c>
      <c r="D10" s="19"/>
      <c r="E10" s="19">
        <v>65</v>
      </c>
      <c r="F10" s="19"/>
      <c r="G10" s="19"/>
      <c r="H10" s="20">
        <f>H8-E10</f>
        <v>1935</v>
      </c>
      <c r="I10" s="21">
        <v>0</v>
      </c>
      <c r="J10" s="21">
        <v>0</v>
      </c>
      <c r="K10" s="21">
        <v>0</v>
      </c>
      <c r="L10" s="21">
        <v>0</v>
      </c>
      <c r="M10" s="21">
        <f>H10-M8</f>
        <v>935</v>
      </c>
      <c r="N10" s="22" t="str">
        <f t="shared" si="0"/>
        <v>есть</v>
      </c>
      <c r="O10" s="3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19.5" customHeight="1">
      <c r="A11" s="15" t="s">
        <v>16</v>
      </c>
      <c r="B11" s="16" t="s">
        <v>24</v>
      </c>
      <c r="C11" s="26">
        <v>0</v>
      </c>
      <c r="D11" s="19">
        <v>0</v>
      </c>
      <c r="E11" s="19"/>
      <c r="F11" s="19"/>
      <c r="G11" s="19"/>
      <c r="H11" s="20">
        <f>H10</f>
        <v>1935</v>
      </c>
      <c r="I11" s="21">
        <v>0</v>
      </c>
      <c r="J11" s="21">
        <v>0</v>
      </c>
      <c r="K11" s="21">
        <v>0</v>
      </c>
      <c r="L11" s="21">
        <v>0</v>
      </c>
      <c r="M11" s="21">
        <f>M10</f>
        <v>935</v>
      </c>
      <c r="N11" s="22" t="str">
        <f t="shared" si="0"/>
        <v>есть</v>
      </c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19.5" customHeight="1">
      <c r="A12" s="15" t="s">
        <v>17</v>
      </c>
      <c r="B12" s="16" t="s">
        <v>25</v>
      </c>
      <c r="C12" s="26">
        <v>2</v>
      </c>
      <c r="D12" s="19">
        <v>65</v>
      </c>
      <c r="E12" s="19"/>
      <c r="F12" s="19"/>
      <c r="G12" s="19"/>
      <c r="H12" s="20">
        <f>H8-D12</f>
        <v>1935</v>
      </c>
      <c r="I12" s="21">
        <v>0</v>
      </c>
      <c r="J12" s="21">
        <v>0</v>
      </c>
      <c r="K12" s="21">
        <v>0</v>
      </c>
      <c r="L12" s="21">
        <v>0</v>
      </c>
      <c r="M12" s="21">
        <f>H12-M8</f>
        <v>935</v>
      </c>
      <c r="N12" s="22" t="str">
        <f t="shared" si="0"/>
        <v>есть</v>
      </c>
      <c r="O12" s="3"/>
      <c r="P12" s="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19.5" customHeight="1">
      <c r="A13" s="15" t="s">
        <v>18</v>
      </c>
      <c r="B13" s="16" t="s">
        <v>26</v>
      </c>
      <c r="C13" s="26">
        <v>1</v>
      </c>
      <c r="D13" s="19"/>
      <c r="E13" s="19"/>
      <c r="F13" s="19">
        <v>5</v>
      </c>
      <c r="G13" s="19"/>
      <c r="H13" s="20">
        <f>H8-F13</f>
        <v>1995</v>
      </c>
      <c r="I13" s="21">
        <v>0</v>
      </c>
      <c r="J13" s="21">
        <v>0</v>
      </c>
      <c r="K13" s="21">
        <v>0</v>
      </c>
      <c r="L13" s="21">
        <v>0</v>
      </c>
      <c r="M13" s="21">
        <f>H13-M8</f>
        <v>995</v>
      </c>
      <c r="N13" s="22" t="str">
        <f t="shared" si="0"/>
        <v>есть</v>
      </c>
      <c r="O13" s="3"/>
      <c r="P13" s="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19.5" customHeight="1">
      <c r="A14" s="15" t="s">
        <v>27</v>
      </c>
      <c r="B14" s="16" t="s">
        <v>28</v>
      </c>
      <c r="C14" s="26">
        <v>0</v>
      </c>
      <c r="D14" s="19"/>
      <c r="E14" s="19"/>
      <c r="F14" s="19"/>
      <c r="G14" s="19"/>
      <c r="H14" s="20">
        <f>H8</f>
        <v>2000</v>
      </c>
      <c r="I14" s="21">
        <v>0</v>
      </c>
      <c r="J14" s="21">
        <v>0</v>
      </c>
      <c r="K14" s="21">
        <v>0</v>
      </c>
      <c r="L14" s="21">
        <v>0</v>
      </c>
      <c r="M14" s="21">
        <f>M8</f>
        <v>1000</v>
      </c>
      <c r="N14" s="22" t="str">
        <f t="shared" si="0"/>
        <v>есть</v>
      </c>
      <c r="O14" s="3"/>
      <c r="P14" s="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</sheetData>
  <sheetProtection/>
  <mergeCells count="14"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D8">
    <cfRule type="expression" priority="1" dxfId="1" stopIfTrue="1">
      <formula>'декабрь 15'!#REF!&gt;0</formula>
    </cfRule>
    <cfRule type="expression" priority="2" dxfId="24" stopIfTrue="1">
      <formula>'декабрь 15'!#REF!=0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C8:C14 E8:E9 E11:E14 F14:G14 D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D14 D11:D12 D10:E10 H8:M14 F13:G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J12"/>
  <sheetViews>
    <sheetView tabSelected="1" zoomScalePageLayoutView="0" workbookViewId="0" topLeftCell="A3">
      <selection activeCell="J23" sqref="J23"/>
    </sheetView>
  </sheetViews>
  <sheetFormatPr defaultColWidth="9.140625" defaultRowHeight="15"/>
  <cols>
    <col min="1" max="1" width="6.7109375" style="45" customWidth="1"/>
    <col min="2" max="2" width="26.140625" style="45" customWidth="1"/>
    <col min="3" max="3" width="13.8515625" style="45" customWidth="1"/>
    <col min="4" max="5" width="15.28125" style="45" customWidth="1"/>
    <col min="6" max="6" width="14.28125" style="45" customWidth="1"/>
    <col min="7" max="7" width="13.28125" style="45" customWidth="1"/>
    <col min="8" max="9" width="18.140625" style="45" customWidth="1"/>
    <col min="10" max="10" width="16.57421875" style="45" customWidth="1"/>
    <col min="11" max="16384" width="9.140625" style="45" customWidth="1"/>
  </cols>
  <sheetData>
    <row r="3" spans="1:7" s="29" customFormat="1" ht="19.5" customHeight="1">
      <c r="A3" s="54" t="s">
        <v>29</v>
      </c>
      <c r="B3" s="54"/>
      <c r="C3" s="54"/>
      <c r="D3" s="54"/>
      <c r="E3" s="54"/>
      <c r="F3" s="54"/>
      <c r="G3" s="54"/>
    </row>
    <row r="4" spans="1:7" s="1" customFormat="1" ht="15.75" customHeight="1">
      <c r="A4" s="54" t="s">
        <v>1</v>
      </c>
      <c r="B4" s="54"/>
      <c r="C4" s="54"/>
      <c r="D4" s="54"/>
      <c r="E4" s="54"/>
      <c r="F4" s="54"/>
      <c r="G4" s="54"/>
    </row>
    <row r="5" spans="1:7" s="1" customFormat="1" ht="15.75" customHeight="1">
      <c r="A5" s="54" t="s">
        <v>118</v>
      </c>
      <c r="B5" s="54"/>
      <c r="C5" s="54"/>
      <c r="D5" s="54"/>
      <c r="E5" s="54"/>
      <c r="F5" s="54"/>
      <c r="G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0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</row>
    <row r="9" spans="1:10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</row>
    <row r="10" spans="1:10" s="39" customFormat="1" ht="19.5" customHeight="1">
      <c r="A10" s="34" t="s">
        <v>13</v>
      </c>
      <c r="B10" s="35" t="s">
        <v>41</v>
      </c>
      <c r="C10" s="36"/>
      <c r="D10" s="36"/>
      <c r="E10" s="36"/>
      <c r="F10" s="51">
        <f>SUM(F11:F12)</f>
        <v>3.5599999999999996</v>
      </c>
      <c r="G10" s="51">
        <f>SUM(G11:G12)</f>
        <v>65</v>
      </c>
      <c r="H10" s="73" t="s">
        <v>123</v>
      </c>
      <c r="I10" s="73"/>
      <c r="J10" s="51">
        <f>SUM(J11:J12)</f>
        <v>65</v>
      </c>
    </row>
    <row r="11" spans="1:10" s="25" customFormat="1" ht="29.25" customHeight="1">
      <c r="A11" s="15" t="s">
        <v>42</v>
      </c>
      <c r="B11" s="40" t="s">
        <v>119</v>
      </c>
      <c r="C11" s="41" t="s">
        <v>121</v>
      </c>
      <c r="D11" s="41" t="s">
        <v>122</v>
      </c>
      <c r="E11" s="42" t="s">
        <v>47</v>
      </c>
      <c r="F11" s="52">
        <v>0.55</v>
      </c>
      <c r="G11" s="43">
        <v>5</v>
      </c>
      <c r="H11" s="73"/>
      <c r="I11" s="73"/>
      <c r="J11" s="43">
        <f>G11</f>
        <v>5</v>
      </c>
    </row>
    <row r="12" spans="1:10" s="25" customFormat="1" ht="22.5" customHeight="1">
      <c r="A12" s="15" t="s">
        <v>63</v>
      </c>
      <c r="B12" s="40" t="s">
        <v>120</v>
      </c>
      <c r="C12" s="41" t="s">
        <v>121</v>
      </c>
      <c r="D12" s="41" t="s">
        <v>122</v>
      </c>
      <c r="E12" s="42" t="s">
        <v>47</v>
      </c>
      <c r="F12" s="52">
        <v>3.01</v>
      </c>
      <c r="G12" s="43">
        <v>60</v>
      </c>
      <c r="H12" s="73"/>
      <c r="I12" s="73"/>
      <c r="J12" s="43">
        <f>G12</f>
        <v>60</v>
      </c>
    </row>
    <row r="13" s="28" customFormat="1" ht="15"/>
    <row r="20" ht="15" customHeight="1"/>
  </sheetData>
  <sheetProtection/>
  <mergeCells count="4">
    <mergeCell ref="A3:G3"/>
    <mergeCell ref="A4:G4"/>
    <mergeCell ref="A5:G5"/>
    <mergeCell ref="H10:I12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2">
      <formula1>900</formula1>
    </dataValidation>
    <dataValidation type="decimal" allowBlank="1" showErrorMessage="1" errorTitle="Ошибка" error="Допускается ввод только неотрицательных чисел!" sqref="F10:G12 J1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3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1" width="7.8515625" style="28" customWidth="1"/>
    <col min="12" max="16384" width="9.140625" style="28" customWidth="1"/>
  </cols>
  <sheetData>
    <row r="1" spans="1:11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1" customFormat="1" ht="15.75" customHeight="1">
      <c r="A3" s="54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4" s="3" customFormat="1" ht="15">
      <c r="A4" s="2"/>
      <c r="B4" s="2"/>
      <c r="C4" s="2"/>
      <c r="D4" s="2"/>
    </row>
    <row r="5" spans="1:252" s="9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s="14" customFormat="1" ht="15" customHeight="1">
      <c r="A6" s="10" t="s">
        <v>13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19</v>
      </c>
      <c r="K6" s="10" t="s">
        <v>20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25" customFormat="1" ht="19.5" customHeight="1">
      <c r="A7" s="15" t="s">
        <v>13</v>
      </c>
      <c r="B7" s="16" t="s">
        <v>21</v>
      </c>
      <c r="C7" s="17"/>
      <c r="D7" s="18"/>
      <c r="E7" s="19"/>
      <c r="F7" s="19"/>
      <c r="G7" s="19"/>
      <c r="H7" s="20">
        <v>1000</v>
      </c>
      <c r="I7" s="21">
        <v>0</v>
      </c>
      <c r="J7" s="21">
        <v>0</v>
      </c>
      <c r="K7" s="22" t="str">
        <f>IF(H7&gt;0,"есть","нет")</f>
        <v>есть</v>
      </c>
      <c r="L7" s="3"/>
      <c r="M7" s="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252" s="25" customFormat="1" ht="19.5" customHeight="1">
      <c r="A8" s="15" t="s">
        <v>14</v>
      </c>
      <c r="B8" s="16" t="s">
        <v>22</v>
      </c>
      <c r="C8" s="26">
        <v>1</v>
      </c>
      <c r="D8" s="19">
        <v>10</v>
      </c>
      <c r="E8" s="19"/>
      <c r="F8" s="19"/>
      <c r="G8" s="19"/>
      <c r="H8" s="27">
        <f>H7-D8</f>
        <v>990</v>
      </c>
      <c r="I8" s="21">
        <v>0</v>
      </c>
      <c r="J8" s="21">
        <v>0</v>
      </c>
      <c r="K8" s="22" t="str">
        <f aca="true" t="shared" si="0" ref="K8:K13">IF(H8&gt;0,"есть","нет")</f>
        <v>есть</v>
      </c>
      <c r="L8" s="3"/>
      <c r="M8" s="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</row>
    <row r="9" spans="1:252" s="25" customFormat="1" ht="19.5" customHeight="1">
      <c r="A9" s="15" t="s">
        <v>15</v>
      </c>
      <c r="B9" s="16" t="s">
        <v>23</v>
      </c>
      <c r="C9" s="26">
        <v>1</v>
      </c>
      <c r="D9" s="19"/>
      <c r="E9" s="19">
        <v>10</v>
      </c>
      <c r="F9" s="19"/>
      <c r="G9" s="19"/>
      <c r="H9" s="27">
        <f>H7-E9</f>
        <v>990</v>
      </c>
      <c r="I9" s="21">
        <v>0</v>
      </c>
      <c r="J9" s="21">
        <v>0</v>
      </c>
      <c r="K9" s="22" t="str">
        <f t="shared" si="0"/>
        <v>есть</v>
      </c>
      <c r="L9" s="3"/>
      <c r="M9" s="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</row>
    <row r="10" spans="1:252" s="25" customFormat="1" ht="19.5" customHeight="1">
      <c r="A10" s="15" t="s">
        <v>16</v>
      </c>
      <c r="B10" s="16" t="s">
        <v>24</v>
      </c>
      <c r="C10" s="26">
        <v>0</v>
      </c>
      <c r="D10" s="19"/>
      <c r="E10" s="19"/>
      <c r="F10" s="19"/>
      <c r="G10" s="19"/>
      <c r="H10" s="27">
        <f>H7-D8+D10</f>
        <v>990</v>
      </c>
      <c r="I10" s="21">
        <v>0</v>
      </c>
      <c r="J10" s="21">
        <v>0</v>
      </c>
      <c r="K10" s="22" t="str">
        <f t="shared" si="0"/>
        <v>есть</v>
      </c>
      <c r="L10" s="3"/>
      <c r="M10" s="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</row>
    <row r="11" spans="1:252" s="25" customFormat="1" ht="19.5" customHeight="1">
      <c r="A11" s="15" t="s">
        <v>17</v>
      </c>
      <c r="B11" s="16" t="s">
        <v>25</v>
      </c>
      <c r="C11" s="26">
        <v>1</v>
      </c>
      <c r="D11" s="19">
        <v>10</v>
      </c>
      <c r="E11" s="19"/>
      <c r="F11" s="19"/>
      <c r="G11" s="19"/>
      <c r="H11" s="27">
        <f>H7-D11</f>
        <v>990</v>
      </c>
      <c r="I11" s="21">
        <v>0</v>
      </c>
      <c r="J11" s="21">
        <v>0</v>
      </c>
      <c r="K11" s="22" t="str">
        <f t="shared" si="0"/>
        <v>есть</v>
      </c>
      <c r="L11" s="3"/>
      <c r="M11" s="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</row>
    <row r="12" spans="1:252" s="25" customFormat="1" ht="19.5" customHeight="1">
      <c r="A12" s="15" t="s">
        <v>18</v>
      </c>
      <c r="B12" s="16" t="s">
        <v>26</v>
      </c>
      <c r="C12" s="26">
        <v>0</v>
      </c>
      <c r="D12" s="19"/>
      <c r="E12" s="19"/>
      <c r="F12" s="19"/>
      <c r="G12" s="19"/>
      <c r="H12" s="27">
        <f>H7-F12-G12</f>
        <v>1000</v>
      </c>
      <c r="I12" s="21">
        <v>0</v>
      </c>
      <c r="J12" s="21">
        <v>0</v>
      </c>
      <c r="K12" s="22" t="str">
        <f t="shared" si="0"/>
        <v>есть</v>
      </c>
      <c r="L12" s="3"/>
      <c r="M12" s="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</row>
    <row r="13" spans="1:252" s="25" customFormat="1" ht="19.5" customHeight="1">
      <c r="A13" s="15" t="s">
        <v>27</v>
      </c>
      <c r="B13" s="16" t="s">
        <v>28</v>
      </c>
      <c r="C13" s="26">
        <v>0</v>
      </c>
      <c r="D13" s="19"/>
      <c r="E13" s="19"/>
      <c r="F13" s="19"/>
      <c r="G13" s="19"/>
      <c r="H13" s="27">
        <f>H7-D13</f>
        <v>1000</v>
      </c>
      <c r="I13" s="21">
        <v>0</v>
      </c>
      <c r="J13" s="21">
        <v>0</v>
      </c>
      <c r="K13" s="22" t="str">
        <f t="shared" si="0"/>
        <v>есть</v>
      </c>
      <c r="L13" s="3"/>
      <c r="M13" s="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февраль15!#REF!&gt;0</formula>
    </cfRule>
    <cfRule type="expression" priority="2" dxfId="24" stopIfTrue="1">
      <formula>февраль15!#REF!=0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H7 I7:J13 D13 D10:D11 D9:E9 F12:G12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"/>
  <sheetViews>
    <sheetView zoomScalePageLayoutView="0" workbookViewId="0" topLeftCell="A3">
      <selection activeCell="L19" sqref="L19"/>
    </sheetView>
  </sheetViews>
  <sheetFormatPr defaultColWidth="9.140625" defaultRowHeight="15"/>
  <cols>
    <col min="1" max="1" width="9.140625" style="45" customWidth="1"/>
    <col min="2" max="2" width="22.7109375" style="45" customWidth="1"/>
    <col min="3" max="3" width="13.8515625" style="45" customWidth="1"/>
    <col min="4" max="7" width="15.28125" style="45" customWidth="1"/>
    <col min="8" max="9" width="17.421875" style="45" customWidth="1"/>
    <col min="10" max="10" width="15.28125" style="45" customWidth="1"/>
    <col min="11" max="16384" width="9.140625" style="45" customWidth="1"/>
  </cols>
  <sheetData>
    <row r="3" spans="1:10" s="29" customFormat="1" ht="19.5" customHeight="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s="1" customFormat="1" ht="15.7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15.75" customHeight="1">
      <c r="A5" s="54" t="s">
        <v>48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  <c r="K8" s="29"/>
      <c r="L8" s="29"/>
    </row>
    <row r="9" spans="1:12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  <c r="K9" s="29"/>
      <c r="L9" s="29"/>
    </row>
    <row r="10" spans="1:12" s="39" customFormat="1" ht="23.25" customHeight="1">
      <c r="A10" s="34" t="s">
        <v>13</v>
      </c>
      <c r="B10" s="35" t="s">
        <v>41</v>
      </c>
      <c r="C10" s="36"/>
      <c r="D10" s="36"/>
      <c r="E10" s="36"/>
      <c r="F10" s="47">
        <f>SUM(F11:F11)</f>
        <v>0.55</v>
      </c>
      <c r="G10" s="37">
        <f>SUM(G11:G11)</f>
        <v>10</v>
      </c>
      <c r="H10" s="55" t="s">
        <v>89</v>
      </c>
      <c r="I10" s="56"/>
      <c r="J10" s="37">
        <f>SUM(J11:J11)</f>
        <v>10</v>
      </c>
      <c r="K10" s="38"/>
      <c r="L10" s="38"/>
    </row>
    <row r="11" spans="1:12" s="25" customFormat="1" ht="23.25" customHeight="1">
      <c r="A11" s="15" t="s">
        <v>42</v>
      </c>
      <c r="B11" s="40" t="s">
        <v>49</v>
      </c>
      <c r="C11" s="41" t="s">
        <v>50</v>
      </c>
      <c r="D11" s="41" t="s">
        <v>47</v>
      </c>
      <c r="E11" s="42" t="s">
        <v>47</v>
      </c>
      <c r="F11" s="46">
        <v>0.55</v>
      </c>
      <c r="G11" s="43">
        <v>10</v>
      </c>
      <c r="H11" s="57"/>
      <c r="I11" s="58"/>
      <c r="J11" s="44">
        <f>G11-H11</f>
        <v>10</v>
      </c>
      <c r="K11" s="3"/>
      <c r="L11" s="3"/>
    </row>
    <row r="12" s="28" customFormat="1" ht="15"/>
  </sheetData>
  <sheetProtection/>
  <mergeCells count="4">
    <mergeCell ref="A3:J3"/>
    <mergeCell ref="A4:K4"/>
    <mergeCell ref="A5:K5"/>
    <mergeCell ref="H10:I11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decimal" allowBlank="1" showErrorMessage="1" errorTitle="Ошибка" error="Допускается ввод только неотрицательных чисел!" sqref="J10:J11 F10:G11 H10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4" width="7.8515625" style="28" customWidth="1"/>
    <col min="15" max="16384" width="9.140625" style="28" customWidth="1"/>
  </cols>
  <sheetData>
    <row r="1" spans="1:14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5.75" customHeight="1">
      <c r="A3" s="54" t="s">
        <v>51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" s="3" customFormat="1" ht="15">
      <c r="A4" s="2"/>
      <c r="B4" s="2"/>
      <c r="C4" s="2"/>
      <c r="D4" s="2"/>
    </row>
    <row r="5" spans="1:255" s="9" customFormat="1" ht="119.25" customHeight="1">
      <c r="A5" s="63" t="s">
        <v>2</v>
      </c>
      <c r="B5" s="63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62" t="s">
        <v>52</v>
      </c>
      <c r="K5" s="62"/>
      <c r="L5" s="62"/>
      <c r="M5" s="62"/>
      <c r="N5" s="61" t="s">
        <v>12</v>
      </c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21.75" customHeight="1">
      <c r="A6" s="64"/>
      <c r="B6" s="64"/>
      <c r="C6" s="60"/>
      <c r="D6" s="60"/>
      <c r="E6" s="60"/>
      <c r="F6" s="60"/>
      <c r="G6" s="60"/>
      <c r="H6" s="60"/>
      <c r="I6" s="60"/>
      <c r="J6" s="50" t="s">
        <v>53</v>
      </c>
      <c r="K6" s="50" t="s">
        <v>54</v>
      </c>
      <c r="L6" s="50" t="s">
        <v>55</v>
      </c>
      <c r="M6" s="50" t="s">
        <v>56</v>
      </c>
      <c r="N6" s="61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4" customFormat="1" ht="1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tr">
        <f>IF(F7="","5","7")</f>
        <v>7</v>
      </c>
      <c r="H7" s="10">
        <f>G7+1</f>
        <v>8</v>
      </c>
      <c r="I7" s="10">
        <f>H7+1</f>
        <v>9</v>
      </c>
      <c r="J7" s="48">
        <v>10</v>
      </c>
      <c r="K7" s="48">
        <v>11</v>
      </c>
      <c r="L7" s="48">
        <v>12</v>
      </c>
      <c r="M7" s="48">
        <v>13</v>
      </c>
      <c r="N7" s="49" t="s">
        <v>57</v>
      </c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5" customFormat="1" ht="19.5" customHeight="1">
      <c r="A8" s="15" t="s">
        <v>13</v>
      </c>
      <c r="B8" s="16" t="s">
        <v>21</v>
      </c>
      <c r="C8" s="17"/>
      <c r="D8" s="18"/>
      <c r="E8" s="19"/>
      <c r="F8" s="19"/>
      <c r="G8" s="19"/>
      <c r="H8" s="20">
        <f>J8+K8+L8+M8</f>
        <v>2000</v>
      </c>
      <c r="I8" s="21">
        <v>0</v>
      </c>
      <c r="J8" s="21">
        <v>0</v>
      </c>
      <c r="K8" s="21">
        <v>0</v>
      </c>
      <c r="L8" s="21">
        <v>1000</v>
      </c>
      <c r="M8" s="21">
        <v>1000</v>
      </c>
      <c r="N8" s="22" t="str">
        <f>IF(H8&gt;0,"есть","нет")</f>
        <v>есть</v>
      </c>
      <c r="O8" s="3"/>
      <c r="P8" s="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19.5" customHeight="1">
      <c r="A9" s="15" t="s">
        <v>14</v>
      </c>
      <c r="B9" s="16" t="s">
        <v>22</v>
      </c>
      <c r="C9" s="26">
        <v>1</v>
      </c>
      <c r="D9" s="19">
        <v>15</v>
      </c>
      <c r="E9" s="19"/>
      <c r="F9" s="19"/>
      <c r="G9" s="19"/>
      <c r="H9" s="20">
        <f aca="true" t="shared" si="0" ref="H9:H14">J9+K9+L9+M9</f>
        <v>985</v>
      </c>
      <c r="I9" s="21">
        <v>0</v>
      </c>
      <c r="J9" s="21">
        <v>0</v>
      </c>
      <c r="K9" s="21">
        <v>0</v>
      </c>
      <c r="L9" s="21">
        <v>0</v>
      </c>
      <c r="M9" s="21">
        <v>985</v>
      </c>
      <c r="N9" s="22" t="str">
        <f aca="true" t="shared" si="1" ref="N9:N14">IF(H9&gt;0,"есть","нет")</f>
        <v>есть</v>
      </c>
      <c r="O9" s="3"/>
      <c r="P9" s="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19.5" customHeight="1">
      <c r="A10" s="15" t="s">
        <v>15</v>
      </c>
      <c r="B10" s="16" t="s">
        <v>23</v>
      </c>
      <c r="C10" s="26">
        <v>1</v>
      </c>
      <c r="D10" s="19"/>
      <c r="E10" s="19">
        <v>15</v>
      </c>
      <c r="F10" s="19"/>
      <c r="G10" s="19"/>
      <c r="H10" s="20">
        <f t="shared" si="0"/>
        <v>985</v>
      </c>
      <c r="I10" s="21">
        <v>0</v>
      </c>
      <c r="J10" s="21">
        <v>0</v>
      </c>
      <c r="K10" s="21">
        <v>0</v>
      </c>
      <c r="L10" s="21">
        <v>0</v>
      </c>
      <c r="M10" s="21">
        <v>985</v>
      </c>
      <c r="N10" s="22" t="str">
        <f t="shared" si="1"/>
        <v>есть</v>
      </c>
      <c r="O10" s="3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19.5" customHeight="1">
      <c r="A11" s="15" t="s">
        <v>16</v>
      </c>
      <c r="B11" s="16" t="s">
        <v>24</v>
      </c>
      <c r="C11" s="26">
        <v>0</v>
      </c>
      <c r="D11" s="19"/>
      <c r="E11" s="19"/>
      <c r="F11" s="19"/>
      <c r="G11" s="19"/>
      <c r="H11" s="20">
        <f t="shared" si="0"/>
        <v>985</v>
      </c>
      <c r="I11" s="21">
        <v>0</v>
      </c>
      <c r="J11" s="21">
        <v>0</v>
      </c>
      <c r="K11" s="21">
        <v>0</v>
      </c>
      <c r="L11" s="21">
        <v>0</v>
      </c>
      <c r="M11" s="21">
        <v>985</v>
      </c>
      <c r="N11" s="22" t="str">
        <f t="shared" si="1"/>
        <v>есть</v>
      </c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19.5" customHeight="1">
      <c r="A12" s="15" t="s">
        <v>17</v>
      </c>
      <c r="B12" s="16" t="s">
        <v>25</v>
      </c>
      <c r="C12" s="26">
        <v>1</v>
      </c>
      <c r="D12" s="19">
        <v>15</v>
      </c>
      <c r="E12" s="19"/>
      <c r="F12" s="19"/>
      <c r="G12" s="19"/>
      <c r="H12" s="20">
        <f t="shared" si="0"/>
        <v>985</v>
      </c>
      <c r="I12" s="21">
        <v>0</v>
      </c>
      <c r="J12" s="21">
        <v>0</v>
      </c>
      <c r="K12" s="21">
        <v>0</v>
      </c>
      <c r="L12" s="21">
        <v>0</v>
      </c>
      <c r="M12" s="21">
        <v>985</v>
      </c>
      <c r="N12" s="22" t="str">
        <f t="shared" si="1"/>
        <v>есть</v>
      </c>
      <c r="O12" s="3"/>
      <c r="P12" s="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19.5" customHeight="1">
      <c r="A13" s="15" t="s">
        <v>18</v>
      </c>
      <c r="B13" s="16" t="s">
        <v>26</v>
      </c>
      <c r="C13" s="26">
        <v>0</v>
      </c>
      <c r="D13" s="19"/>
      <c r="E13" s="19"/>
      <c r="F13" s="19"/>
      <c r="G13" s="19"/>
      <c r="H13" s="20">
        <f t="shared" si="0"/>
        <v>1000</v>
      </c>
      <c r="I13" s="21">
        <v>0</v>
      </c>
      <c r="J13" s="21">
        <v>0</v>
      </c>
      <c r="K13" s="21">
        <v>0</v>
      </c>
      <c r="L13" s="21">
        <v>0</v>
      </c>
      <c r="M13" s="21">
        <v>1000</v>
      </c>
      <c r="N13" s="22" t="str">
        <f t="shared" si="1"/>
        <v>есть</v>
      </c>
      <c r="O13" s="3"/>
      <c r="P13" s="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19.5" customHeight="1">
      <c r="A14" s="15" t="s">
        <v>27</v>
      </c>
      <c r="B14" s="16" t="s">
        <v>28</v>
      </c>
      <c r="C14" s="26">
        <v>0</v>
      </c>
      <c r="D14" s="19"/>
      <c r="E14" s="19"/>
      <c r="F14" s="19"/>
      <c r="G14" s="19"/>
      <c r="H14" s="20">
        <f t="shared" si="0"/>
        <v>1000</v>
      </c>
      <c r="I14" s="21">
        <v>0</v>
      </c>
      <c r="J14" s="21">
        <v>0</v>
      </c>
      <c r="K14" s="21">
        <v>0</v>
      </c>
      <c r="L14" s="21">
        <v>0</v>
      </c>
      <c r="M14" s="21">
        <v>1000</v>
      </c>
      <c r="N14" s="22" t="str">
        <f t="shared" si="1"/>
        <v>есть</v>
      </c>
      <c r="O14" s="3"/>
      <c r="P14" s="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</sheetData>
  <sheetProtection/>
  <mergeCells count="14">
    <mergeCell ref="E5:E6"/>
    <mergeCell ref="F5:F6"/>
    <mergeCell ref="G5:G6"/>
    <mergeCell ref="H5:H6"/>
    <mergeCell ref="I5:I6"/>
    <mergeCell ref="N5:N6"/>
    <mergeCell ref="A1:N1"/>
    <mergeCell ref="A2:N2"/>
    <mergeCell ref="A3:N3"/>
    <mergeCell ref="J5:M5"/>
    <mergeCell ref="A5:A6"/>
    <mergeCell ref="B5:B6"/>
    <mergeCell ref="C5:C6"/>
    <mergeCell ref="D5:D6"/>
  </mergeCells>
  <conditionalFormatting sqref="D8">
    <cfRule type="expression" priority="1" dxfId="1" stopIfTrue="1">
      <formula>'март 15'!#REF!&gt;0</formula>
    </cfRule>
    <cfRule type="expression" priority="2" dxfId="24" stopIfTrue="1">
      <formula>'март 15'!#REF!=0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F13:G13 D14 D11:D12 D10:E10 H8:M14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C8:C14 E8:E9 E11:E14 F14:G14 D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G18" sqref="G18"/>
    </sheetView>
  </sheetViews>
  <sheetFormatPr defaultColWidth="9.140625" defaultRowHeight="15"/>
  <cols>
    <col min="1" max="1" width="9.140625" style="45" customWidth="1"/>
    <col min="2" max="2" width="22.7109375" style="45" customWidth="1"/>
    <col min="3" max="3" width="13.8515625" style="45" customWidth="1"/>
    <col min="4" max="7" width="15.28125" style="45" customWidth="1"/>
    <col min="8" max="9" width="18.7109375" style="45" customWidth="1"/>
    <col min="10" max="10" width="15.28125" style="45" customWidth="1"/>
    <col min="11" max="16384" width="9.140625" style="45" customWidth="1"/>
  </cols>
  <sheetData>
    <row r="3" spans="1:10" s="29" customFormat="1" ht="19.5" customHeight="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s="1" customFormat="1" ht="15.7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15.75" customHeight="1">
      <c r="A5" s="54" t="s">
        <v>51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  <c r="K8" s="29"/>
      <c r="L8" s="29"/>
    </row>
    <row r="9" spans="1:12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  <c r="K9" s="29"/>
      <c r="L9" s="29"/>
    </row>
    <row r="10" spans="1:12" s="39" customFormat="1" ht="33" customHeight="1">
      <c r="A10" s="34" t="s">
        <v>13</v>
      </c>
      <c r="B10" s="35" t="s">
        <v>41</v>
      </c>
      <c r="C10" s="36"/>
      <c r="D10" s="36"/>
      <c r="E10" s="36"/>
      <c r="F10" s="47">
        <f>SUM(F11:F11)</f>
        <v>0.55</v>
      </c>
      <c r="G10" s="37">
        <f>SUM(G11:G11)</f>
        <v>15</v>
      </c>
      <c r="H10" s="55" t="s">
        <v>88</v>
      </c>
      <c r="I10" s="56"/>
      <c r="J10" s="37">
        <f>SUM(J11:J11)</f>
        <v>15</v>
      </c>
      <c r="K10" s="38"/>
      <c r="L10" s="38"/>
    </row>
    <row r="11" spans="1:12" s="25" customFormat="1" ht="33" customHeight="1">
      <c r="A11" s="15" t="s">
        <v>42</v>
      </c>
      <c r="B11" s="40" t="s">
        <v>58</v>
      </c>
      <c r="C11" s="41" t="s">
        <v>59</v>
      </c>
      <c r="D11" s="41" t="s">
        <v>60</v>
      </c>
      <c r="E11" s="42" t="s">
        <v>47</v>
      </c>
      <c r="F11" s="46">
        <v>0.55</v>
      </c>
      <c r="G11" s="43">
        <v>15</v>
      </c>
      <c r="H11" s="57"/>
      <c r="I11" s="58"/>
      <c r="J11" s="44">
        <f>G11-H11</f>
        <v>15</v>
      </c>
      <c r="K11" s="3"/>
      <c r="L11" s="3"/>
    </row>
    <row r="12" s="28" customFormat="1" ht="15"/>
  </sheetData>
  <sheetProtection/>
  <mergeCells count="4">
    <mergeCell ref="A3:J3"/>
    <mergeCell ref="A4:K4"/>
    <mergeCell ref="A5:K5"/>
    <mergeCell ref="H10:I11"/>
  </mergeCells>
  <dataValidations count="4">
    <dataValidation type="decimal" allowBlank="1" showErrorMessage="1" errorTitle="Ошибка" error="Допускается ввод только неотрицательных чисел!" sqref="J10:J11 F10:G11 H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4" width="7.8515625" style="28" customWidth="1"/>
    <col min="15" max="16384" width="9.140625" style="28" customWidth="1"/>
  </cols>
  <sheetData>
    <row r="1" spans="1:14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5.75" customHeight="1">
      <c r="A3" s="54" t="s">
        <v>61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" s="3" customFormat="1" ht="15">
      <c r="A4" s="2"/>
      <c r="B4" s="2"/>
      <c r="C4" s="2"/>
      <c r="D4" s="2"/>
    </row>
    <row r="5" spans="1:255" s="9" customFormat="1" ht="119.25" customHeight="1">
      <c r="A5" s="63" t="s">
        <v>2</v>
      </c>
      <c r="B5" s="63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62" t="s">
        <v>52</v>
      </c>
      <c r="K5" s="62"/>
      <c r="L5" s="62"/>
      <c r="M5" s="62"/>
      <c r="N5" s="61" t="s">
        <v>12</v>
      </c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21.75" customHeight="1">
      <c r="A6" s="64"/>
      <c r="B6" s="64"/>
      <c r="C6" s="60"/>
      <c r="D6" s="60"/>
      <c r="E6" s="60"/>
      <c r="F6" s="60"/>
      <c r="G6" s="60"/>
      <c r="H6" s="60"/>
      <c r="I6" s="60"/>
      <c r="J6" s="50" t="s">
        <v>53</v>
      </c>
      <c r="K6" s="50" t="s">
        <v>54</v>
      </c>
      <c r="L6" s="50" t="s">
        <v>55</v>
      </c>
      <c r="M6" s="50" t="s">
        <v>56</v>
      </c>
      <c r="N6" s="61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4" customFormat="1" ht="1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tr">
        <f>IF(F7="","5","7")</f>
        <v>7</v>
      </c>
      <c r="H7" s="10">
        <f>G7+1</f>
        <v>8</v>
      </c>
      <c r="I7" s="10">
        <f>H7+1</f>
        <v>9</v>
      </c>
      <c r="J7" s="48">
        <v>10</v>
      </c>
      <c r="K7" s="48">
        <v>11</v>
      </c>
      <c r="L7" s="48">
        <v>12</v>
      </c>
      <c r="M7" s="48">
        <v>13</v>
      </c>
      <c r="N7" s="49" t="s">
        <v>57</v>
      </c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5" customFormat="1" ht="19.5" customHeight="1">
      <c r="A8" s="15" t="s">
        <v>13</v>
      </c>
      <c r="B8" s="16" t="s">
        <v>21</v>
      </c>
      <c r="C8" s="17"/>
      <c r="D8" s="18"/>
      <c r="E8" s="19"/>
      <c r="F8" s="19"/>
      <c r="G8" s="19"/>
      <c r="H8" s="20">
        <f>J8+K8+L8+M8</f>
        <v>2000</v>
      </c>
      <c r="I8" s="21">
        <v>0</v>
      </c>
      <c r="J8" s="21">
        <v>0</v>
      </c>
      <c r="K8" s="21">
        <v>0</v>
      </c>
      <c r="L8" s="21">
        <v>1000</v>
      </c>
      <c r="M8" s="21">
        <v>1000</v>
      </c>
      <c r="N8" s="22" t="str">
        <f>IF(H8&gt;0,"есть","нет")</f>
        <v>есть</v>
      </c>
      <c r="O8" s="3"/>
      <c r="P8" s="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19.5" customHeight="1">
      <c r="A9" s="15" t="s">
        <v>14</v>
      </c>
      <c r="B9" s="16" t="s">
        <v>22</v>
      </c>
      <c r="C9" s="26">
        <v>3</v>
      </c>
      <c r="D9" s="19">
        <v>40</v>
      </c>
      <c r="E9" s="19"/>
      <c r="F9" s="19"/>
      <c r="G9" s="19"/>
      <c r="H9" s="20">
        <f>J9+K9+L9+M9</f>
        <v>960</v>
      </c>
      <c r="I9" s="21">
        <v>0</v>
      </c>
      <c r="J9" s="21">
        <v>0</v>
      </c>
      <c r="K9" s="21">
        <v>0</v>
      </c>
      <c r="L9" s="21">
        <v>0</v>
      </c>
      <c r="M9" s="21">
        <v>960</v>
      </c>
      <c r="N9" s="22" t="str">
        <f aca="true" t="shared" si="0" ref="N9:N14">IF(H9&gt;0,"есть","нет")</f>
        <v>есть</v>
      </c>
      <c r="O9" s="3"/>
      <c r="P9" s="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19.5" customHeight="1">
      <c r="A10" s="15" t="s">
        <v>15</v>
      </c>
      <c r="B10" s="16" t="s">
        <v>23</v>
      </c>
      <c r="C10" s="26">
        <v>3</v>
      </c>
      <c r="D10" s="19"/>
      <c r="E10" s="19">
        <v>40</v>
      </c>
      <c r="F10" s="19"/>
      <c r="G10" s="19"/>
      <c r="H10" s="20">
        <f>J10+K10+L10+M10</f>
        <v>960</v>
      </c>
      <c r="I10" s="21">
        <v>0</v>
      </c>
      <c r="J10" s="21">
        <v>0</v>
      </c>
      <c r="K10" s="21">
        <v>0</v>
      </c>
      <c r="L10" s="21">
        <v>0</v>
      </c>
      <c r="M10" s="21">
        <v>960</v>
      </c>
      <c r="N10" s="22" t="str">
        <f t="shared" si="0"/>
        <v>есть</v>
      </c>
      <c r="O10" s="3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19.5" customHeight="1">
      <c r="A11" s="15" t="s">
        <v>16</v>
      </c>
      <c r="B11" s="16" t="s">
        <v>24</v>
      </c>
      <c r="C11" s="26">
        <v>0</v>
      </c>
      <c r="D11" s="19"/>
      <c r="E11" s="19"/>
      <c r="F11" s="19"/>
      <c r="G11" s="19"/>
      <c r="H11" s="20">
        <f>J11+K11+L11+M11</f>
        <v>960</v>
      </c>
      <c r="I11" s="21">
        <v>0</v>
      </c>
      <c r="J11" s="21">
        <v>0</v>
      </c>
      <c r="K11" s="21">
        <v>0</v>
      </c>
      <c r="L11" s="21">
        <v>0</v>
      </c>
      <c r="M11" s="21">
        <v>960</v>
      </c>
      <c r="N11" s="22" t="str">
        <f t="shared" si="0"/>
        <v>есть</v>
      </c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19.5" customHeight="1">
      <c r="A12" s="15" t="s">
        <v>17</v>
      </c>
      <c r="B12" s="16" t="s">
        <v>25</v>
      </c>
      <c r="C12" s="26">
        <v>3</v>
      </c>
      <c r="D12" s="19">
        <v>40</v>
      </c>
      <c r="E12" s="19"/>
      <c r="F12" s="19"/>
      <c r="G12" s="19"/>
      <c r="H12" s="20">
        <f>J12+K12+L12+M12</f>
        <v>960</v>
      </c>
      <c r="I12" s="21">
        <v>0</v>
      </c>
      <c r="J12" s="21">
        <v>0</v>
      </c>
      <c r="K12" s="21">
        <v>0</v>
      </c>
      <c r="L12" s="21">
        <v>0</v>
      </c>
      <c r="M12" s="21">
        <v>960</v>
      </c>
      <c r="N12" s="22" t="str">
        <f t="shared" si="0"/>
        <v>есть</v>
      </c>
      <c r="O12" s="3"/>
      <c r="P12" s="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19.5" customHeight="1">
      <c r="A13" s="15" t="s">
        <v>18</v>
      </c>
      <c r="B13" s="16" t="s">
        <v>26</v>
      </c>
      <c r="C13" s="26">
        <v>0</v>
      </c>
      <c r="D13" s="19"/>
      <c r="E13" s="19"/>
      <c r="F13" s="19"/>
      <c r="G13" s="19"/>
      <c r="H13" s="20">
        <v>2000</v>
      </c>
      <c r="I13" s="21">
        <v>0</v>
      </c>
      <c r="J13" s="21">
        <v>0</v>
      </c>
      <c r="K13" s="21">
        <v>0</v>
      </c>
      <c r="L13" s="21">
        <v>0</v>
      </c>
      <c r="M13" s="21">
        <v>1000</v>
      </c>
      <c r="N13" s="22" t="str">
        <f t="shared" si="0"/>
        <v>есть</v>
      </c>
      <c r="O13" s="3"/>
      <c r="P13" s="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19.5" customHeight="1">
      <c r="A14" s="15" t="s">
        <v>27</v>
      </c>
      <c r="B14" s="16" t="s">
        <v>28</v>
      </c>
      <c r="C14" s="26">
        <v>0</v>
      </c>
      <c r="D14" s="19"/>
      <c r="E14" s="19"/>
      <c r="F14" s="19"/>
      <c r="G14" s="19"/>
      <c r="H14" s="20">
        <v>2000</v>
      </c>
      <c r="I14" s="21">
        <v>0</v>
      </c>
      <c r="J14" s="21">
        <v>0</v>
      </c>
      <c r="K14" s="21">
        <v>0</v>
      </c>
      <c r="L14" s="21">
        <v>0</v>
      </c>
      <c r="M14" s="21">
        <v>1000</v>
      </c>
      <c r="N14" s="22" t="str">
        <f t="shared" si="0"/>
        <v>есть</v>
      </c>
      <c r="O14" s="3"/>
      <c r="P14" s="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</sheetData>
  <sheetProtection/>
  <mergeCells count="14"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D8">
    <cfRule type="expression" priority="1" dxfId="1" stopIfTrue="1">
      <formula>'апрель 15'!#REF!&gt;0</formula>
    </cfRule>
    <cfRule type="expression" priority="2" dxfId="24" stopIfTrue="1">
      <formula>'апрель 15'!#REF!=0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C8:C14 E8:E9 E11:E14 F14:G14 D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F13:G13 D14 D11:D12 D10:E10 H8:M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3">
      <selection activeCell="H10" sqref="H10:I13"/>
    </sheetView>
  </sheetViews>
  <sheetFormatPr defaultColWidth="9.140625" defaultRowHeight="15"/>
  <cols>
    <col min="1" max="1" width="9.140625" style="45" customWidth="1"/>
    <col min="2" max="2" width="22.7109375" style="45" customWidth="1"/>
    <col min="3" max="3" width="13.8515625" style="45" customWidth="1"/>
    <col min="4" max="10" width="15.28125" style="45" customWidth="1"/>
    <col min="11" max="16384" width="9.140625" style="45" customWidth="1"/>
  </cols>
  <sheetData>
    <row r="3" spans="1:10" s="29" customFormat="1" ht="19.5" customHeight="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s="1" customFormat="1" ht="15.7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15.75" customHeight="1">
      <c r="A5" s="54" t="s">
        <v>61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2" customFormat="1" ht="79.5" customHeight="1">
      <c r="A8" s="31" t="s">
        <v>2</v>
      </c>
      <c r="B8" s="31" t="s">
        <v>30</v>
      </c>
      <c r="C8" s="31" t="s">
        <v>31</v>
      </c>
      <c r="D8" s="31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37</v>
      </c>
      <c r="J8" s="31" t="s">
        <v>38</v>
      </c>
      <c r="K8" s="29"/>
      <c r="L8" s="29"/>
    </row>
    <row r="9" spans="1:12" s="32" customFormat="1" ht="15" customHeight="1">
      <c r="A9" s="33" t="s">
        <v>13</v>
      </c>
      <c r="B9" s="33" t="s">
        <v>14</v>
      </c>
      <c r="C9" s="33" t="s">
        <v>15</v>
      </c>
      <c r="D9" s="33" t="s">
        <v>16</v>
      </c>
      <c r="E9" s="33" t="s">
        <v>17</v>
      </c>
      <c r="F9" s="33" t="s">
        <v>18</v>
      </c>
      <c r="G9" s="33" t="s">
        <v>27</v>
      </c>
      <c r="H9" s="33" t="s">
        <v>39</v>
      </c>
      <c r="I9" s="33" t="s">
        <v>40</v>
      </c>
      <c r="J9" s="33" t="s">
        <v>19</v>
      </c>
      <c r="K9" s="29"/>
      <c r="L9" s="29"/>
    </row>
    <row r="10" spans="1:12" s="39" customFormat="1" ht="19.5" customHeight="1">
      <c r="A10" s="34" t="s">
        <v>13</v>
      </c>
      <c r="B10" s="35" t="s">
        <v>41</v>
      </c>
      <c r="C10" s="36"/>
      <c r="D10" s="36"/>
      <c r="E10" s="36"/>
      <c r="F10" s="47">
        <f>SUM(F11:F13)</f>
        <v>1.6500000000000001</v>
      </c>
      <c r="G10" s="51">
        <f>SUM(G11:G13)</f>
        <v>40</v>
      </c>
      <c r="H10" s="55" t="s">
        <v>87</v>
      </c>
      <c r="I10" s="56"/>
      <c r="J10" s="51">
        <f>SUM(J11:J13)</f>
        <v>40</v>
      </c>
      <c r="K10" s="38"/>
      <c r="L10" s="38"/>
    </row>
    <row r="11" spans="1:12" s="25" customFormat="1" ht="19.5" customHeight="1">
      <c r="A11" s="15" t="s">
        <v>42</v>
      </c>
      <c r="B11" s="40" t="s">
        <v>62</v>
      </c>
      <c r="C11" s="41" t="s">
        <v>67</v>
      </c>
      <c r="D11" s="41" t="s">
        <v>70</v>
      </c>
      <c r="E11" s="42" t="s">
        <v>47</v>
      </c>
      <c r="F11" s="46">
        <v>0.55</v>
      </c>
      <c r="G11" s="43">
        <v>15</v>
      </c>
      <c r="H11" s="65"/>
      <c r="I11" s="66"/>
      <c r="J11" s="44">
        <f>G11-H11</f>
        <v>15</v>
      </c>
      <c r="K11" s="3"/>
      <c r="L11" s="3"/>
    </row>
    <row r="12" spans="1:12" s="25" customFormat="1" ht="19.5" customHeight="1">
      <c r="A12" s="15" t="s">
        <v>63</v>
      </c>
      <c r="B12" s="40" t="s">
        <v>65</v>
      </c>
      <c r="C12" s="41" t="s">
        <v>68</v>
      </c>
      <c r="D12" s="41" t="s">
        <v>71</v>
      </c>
      <c r="E12" s="42" t="s">
        <v>47</v>
      </c>
      <c r="F12" s="46">
        <v>0.55</v>
      </c>
      <c r="G12" s="43">
        <v>10</v>
      </c>
      <c r="H12" s="65"/>
      <c r="I12" s="66"/>
      <c r="J12" s="44">
        <f>G12-H12</f>
        <v>10</v>
      </c>
      <c r="K12" s="3"/>
      <c r="L12" s="3"/>
    </row>
    <row r="13" spans="1:12" s="25" customFormat="1" ht="19.5" customHeight="1">
      <c r="A13" s="15" t="s">
        <v>64</v>
      </c>
      <c r="B13" s="40" t="s">
        <v>66</v>
      </c>
      <c r="C13" s="41" t="s">
        <v>69</v>
      </c>
      <c r="D13" s="41" t="s">
        <v>72</v>
      </c>
      <c r="E13" s="42" t="s">
        <v>47</v>
      </c>
      <c r="F13" s="46">
        <v>0.55</v>
      </c>
      <c r="G13" s="43">
        <v>15</v>
      </c>
      <c r="H13" s="57"/>
      <c r="I13" s="58"/>
      <c r="J13" s="44">
        <f>G13-H13</f>
        <v>15</v>
      </c>
      <c r="K13" s="3"/>
      <c r="L13" s="3"/>
    </row>
    <row r="14" s="28" customFormat="1" ht="15"/>
  </sheetData>
  <sheetProtection/>
  <mergeCells count="4">
    <mergeCell ref="A3:J3"/>
    <mergeCell ref="A4:K4"/>
    <mergeCell ref="A5:K5"/>
    <mergeCell ref="H10:I13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3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3">
      <formula1>900</formula1>
    </dataValidation>
    <dataValidation type="decimal" allowBlank="1" showErrorMessage="1" errorTitle="Ошибка" error="Допускается ввод только неотрицательных чисел!" sqref="J10:J13 F10:G13 H1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9.140625" style="28" customWidth="1"/>
    <col min="2" max="2" width="45.7109375" style="28" customWidth="1"/>
    <col min="3" max="6" width="6.28125" style="28" customWidth="1"/>
    <col min="7" max="7" width="8.00390625" style="28" customWidth="1"/>
    <col min="8" max="8" width="10.8515625" style="28" customWidth="1"/>
    <col min="9" max="14" width="7.8515625" style="28" customWidth="1"/>
    <col min="15" max="16384" width="9.140625" style="28" customWidth="1"/>
  </cols>
  <sheetData>
    <row r="1" spans="1:14" s="1" customFormat="1" ht="38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5.75" customHeight="1">
      <c r="A3" s="54" t="s">
        <v>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4" s="3" customFormat="1" ht="15">
      <c r="A4" s="2"/>
      <c r="B4" s="2"/>
      <c r="C4" s="2"/>
      <c r="D4" s="2"/>
    </row>
    <row r="5" spans="1:255" s="9" customFormat="1" ht="119.25" customHeight="1">
      <c r="A5" s="63" t="s">
        <v>2</v>
      </c>
      <c r="B5" s="63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62" t="s">
        <v>52</v>
      </c>
      <c r="K5" s="62"/>
      <c r="L5" s="62"/>
      <c r="M5" s="62"/>
      <c r="N5" s="61" t="s">
        <v>12</v>
      </c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21.75" customHeight="1">
      <c r="A6" s="64"/>
      <c r="B6" s="64"/>
      <c r="C6" s="60"/>
      <c r="D6" s="60"/>
      <c r="E6" s="60"/>
      <c r="F6" s="60"/>
      <c r="G6" s="60"/>
      <c r="H6" s="60"/>
      <c r="I6" s="60"/>
      <c r="J6" s="50" t="s">
        <v>53</v>
      </c>
      <c r="K6" s="50" t="s">
        <v>54</v>
      </c>
      <c r="L6" s="50" t="s">
        <v>55</v>
      </c>
      <c r="M6" s="50" t="s">
        <v>56</v>
      </c>
      <c r="N6" s="61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4" customFormat="1" ht="1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tr">
        <f>IF(F7="","5","7")</f>
        <v>7</v>
      </c>
      <c r="H7" s="10">
        <f>G7+1</f>
        <v>8</v>
      </c>
      <c r="I7" s="10">
        <f>H7+1</f>
        <v>9</v>
      </c>
      <c r="J7" s="48">
        <v>10</v>
      </c>
      <c r="K7" s="48">
        <v>11</v>
      </c>
      <c r="L7" s="48">
        <v>12</v>
      </c>
      <c r="M7" s="48">
        <v>13</v>
      </c>
      <c r="N7" s="49" t="s">
        <v>57</v>
      </c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5" customFormat="1" ht="19.5" customHeight="1">
      <c r="A8" s="15" t="s">
        <v>13</v>
      </c>
      <c r="B8" s="16" t="s">
        <v>21</v>
      </c>
      <c r="C8" s="17"/>
      <c r="D8" s="18"/>
      <c r="E8" s="19"/>
      <c r="F8" s="19"/>
      <c r="G8" s="19"/>
      <c r="H8" s="20">
        <f>J8+K8+L8+M8</f>
        <v>2000</v>
      </c>
      <c r="I8" s="21">
        <v>0</v>
      </c>
      <c r="J8" s="21">
        <v>0</v>
      </c>
      <c r="K8" s="21">
        <v>0</v>
      </c>
      <c r="L8" s="21">
        <v>1000</v>
      </c>
      <c r="M8" s="21">
        <v>1000</v>
      </c>
      <c r="N8" s="22" t="str">
        <f>IF(H8&gt;0,"есть","нет")</f>
        <v>есть</v>
      </c>
      <c r="O8" s="3"/>
      <c r="P8" s="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19.5" customHeight="1">
      <c r="A9" s="15" t="s">
        <v>14</v>
      </c>
      <c r="B9" s="16" t="s">
        <v>22</v>
      </c>
      <c r="C9" s="26">
        <v>2</v>
      </c>
      <c r="D9" s="19">
        <v>175</v>
      </c>
      <c r="E9" s="19"/>
      <c r="F9" s="19"/>
      <c r="G9" s="19"/>
      <c r="H9" s="20">
        <f>J9+K9+L9+M9</f>
        <v>825</v>
      </c>
      <c r="I9" s="21">
        <v>0</v>
      </c>
      <c r="J9" s="21">
        <v>0</v>
      </c>
      <c r="K9" s="21">
        <v>0</v>
      </c>
      <c r="L9" s="21">
        <v>0</v>
      </c>
      <c r="M9" s="21">
        <v>825</v>
      </c>
      <c r="N9" s="22" t="str">
        <f aca="true" t="shared" si="0" ref="N9:N14">IF(H9&gt;0,"есть","нет")</f>
        <v>есть</v>
      </c>
      <c r="O9" s="3"/>
      <c r="P9" s="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19.5" customHeight="1">
      <c r="A10" s="15" t="s">
        <v>15</v>
      </c>
      <c r="B10" s="16" t="s">
        <v>23</v>
      </c>
      <c r="C10" s="26">
        <v>2</v>
      </c>
      <c r="D10" s="19"/>
      <c r="E10" s="19">
        <v>175</v>
      </c>
      <c r="F10" s="19"/>
      <c r="G10" s="19"/>
      <c r="H10" s="20">
        <f>J10+K10+L10+M10</f>
        <v>825</v>
      </c>
      <c r="I10" s="21">
        <v>0</v>
      </c>
      <c r="J10" s="21">
        <v>0</v>
      </c>
      <c r="K10" s="21">
        <v>0</v>
      </c>
      <c r="L10" s="21">
        <v>0</v>
      </c>
      <c r="M10" s="21">
        <v>825</v>
      </c>
      <c r="N10" s="22" t="str">
        <f t="shared" si="0"/>
        <v>есть</v>
      </c>
      <c r="O10" s="3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19.5" customHeight="1">
      <c r="A11" s="15" t="s">
        <v>16</v>
      </c>
      <c r="B11" s="16" t="s">
        <v>24</v>
      </c>
      <c r="C11" s="26">
        <v>0</v>
      </c>
      <c r="D11" s="19"/>
      <c r="E11" s="19"/>
      <c r="F11" s="19"/>
      <c r="G11" s="19"/>
      <c r="H11" s="20">
        <f>J11+K11+L11+M11</f>
        <v>825</v>
      </c>
      <c r="I11" s="21">
        <v>0</v>
      </c>
      <c r="J11" s="21">
        <v>0</v>
      </c>
      <c r="K11" s="21">
        <v>0</v>
      </c>
      <c r="L11" s="21">
        <v>0</v>
      </c>
      <c r="M11" s="21">
        <v>825</v>
      </c>
      <c r="N11" s="22" t="str">
        <f t="shared" si="0"/>
        <v>есть</v>
      </c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19.5" customHeight="1">
      <c r="A12" s="15" t="s">
        <v>17</v>
      </c>
      <c r="B12" s="16" t="s">
        <v>25</v>
      </c>
      <c r="C12" s="26">
        <v>2</v>
      </c>
      <c r="D12" s="19">
        <v>175</v>
      </c>
      <c r="E12" s="19"/>
      <c r="F12" s="19"/>
      <c r="G12" s="19"/>
      <c r="H12" s="20">
        <f>J12+K12+L12+M12</f>
        <v>825</v>
      </c>
      <c r="I12" s="21">
        <v>0</v>
      </c>
      <c r="J12" s="21">
        <v>0</v>
      </c>
      <c r="K12" s="21">
        <v>0</v>
      </c>
      <c r="L12" s="21">
        <v>0</v>
      </c>
      <c r="M12" s="21">
        <v>825</v>
      </c>
      <c r="N12" s="22" t="str">
        <f t="shared" si="0"/>
        <v>есть</v>
      </c>
      <c r="O12" s="3"/>
      <c r="P12" s="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19.5" customHeight="1">
      <c r="A13" s="15" t="s">
        <v>18</v>
      </c>
      <c r="B13" s="16" t="s">
        <v>26</v>
      </c>
      <c r="C13" s="26">
        <v>0</v>
      </c>
      <c r="D13" s="19"/>
      <c r="E13" s="19"/>
      <c r="F13" s="19"/>
      <c r="G13" s="19"/>
      <c r="H13" s="20">
        <v>2000</v>
      </c>
      <c r="I13" s="21">
        <v>0</v>
      </c>
      <c r="J13" s="21">
        <v>0</v>
      </c>
      <c r="K13" s="21">
        <v>0</v>
      </c>
      <c r="L13" s="21">
        <v>0</v>
      </c>
      <c r="M13" s="21">
        <v>1000</v>
      </c>
      <c r="N13" s="22" t="str">
        <f t="shared" si="0"/>
        <v>есть</v>
      </c>
      <c r="O13" s="3"/>
      <c r="P13" s="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19.5" customHeight="1">
      <c r="A14" s="15" t="s">
        <v>27</v>
      </c>
      <c r="B14" s="16" t="s">
        <v>28</v>
      </c>
      <c r="C14" s="26">
        <v>0</v>
      </c>
      <c r="D14" s="19"/>
      <c r="E14" s="19"/>
      <c r="F14" s="19"/>
      <c r="G14" s="19"/>
      <c r="H14" s="20">
        <v>2000</v>
      </c>
      <c r="I14" s="21">
        <v>0</v>
      </c>
      <c r="J14" s="21">
        <v>0</v>
      </c>
      <c r="K14" s="21">
        <v>0</v>
      </c>
      <c r="L14" s="21">
        <v>0</v>
      </c>
      <c r="M14" s="21">
        <v>1000</v>
      </c>
      <c r="N14" s="22" t="str">
        <f t="shared" si="0"/>
        <v>есть</v>
      </c>
      <c r="O14" s="3"/>
      <c r="P14" s="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</sheetData>
  <sheetProtection/>
  <mergeCells count="14">
    <mergeCell ref="D5:D6"/>
    <mergeCell ref="E5:E6"/>
    <mergeCell ref="F5:F6"/>
    <mergeCell ref="G5:G6"/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</mergeCells>
  <conditionalFormatting sqref="D8">
    <cfRule type="expression" priority="1" dxfId="1" stopIfTrue="1">
      <formula>'май 15'!#REF!&gt;0</formula>
    </cfRule>
    <cfRule type="expression" priority="2" dxfId="24" stopIfTrue="1">
      <formula>'май 15'!#REF!=0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F13:G13 D14 D11:D12 D10:E10 H8:M14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C8:C14 E8:E9 E11:E14 F14:G14 D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2015-07-31T00:09:19Z</cp:lastPrinted>
  <dcterms:created xsi:type="dcterms:W3CDTF">2015-02-19T02:43:07Z</dcterms:created>
  <dcterms:modified xsi:type="dcterms:W3CDTF">2016-04-22T05:17:59Z</dcterms:modified>
  <cp:category/>
  <cp:version/>
  <cp:contentType/>
  <cp:contentStatus/>
</cp:coreProperties>
</file>